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.200\отчеты\КОММУНАЛКА\На сайт\9. Сентябрь\"/>
    </mc:Choice>
  </mc:AlternateContent>
  <bookViews>
    <workbookView xWindow="0" yWindow="0" windowWidth="20490" windowHeight="7650" tabRatio="756" activeTab="2"/>
  </bookViews>
  <sheets>
    <sheet name="Вентиляция" sheetId="16" r:id="rId1"/>
    <sheet name="ТКО" sheetId="13" r:id="rId2"/>
    <sheet name="Справка" sheetId="9" r:id="rId3"/>
    <sheet name="ОПУ ТЭ" sheetId="43" r:id="rId4"/>
  </sheets>
  <calcPr calcId="162913"/>
</workbook>
</file>

<file path=xl/calcChain.xml><?xml version="1.0" encoding="utf-8"?>
<calcChain xmlns="http://schemas.openxmlformats.org/spreadsheetml/2006/main">
  <c r="H4" i="13" l="1"/>
  <c r="H5" i="13"/>
  <c r="H6" i="13" l="1"/>
  <c r="I6" i="13" s="1"/>
  <c r="E6" i="43" l="1"/>
  <c r="G22" i="16" l="1"/>
  <c r="G29" i="16" l="1"/>
  <c r="E28" i="16" s="1"/>
  <c r="G27" i="16" l="1"/>
  <c r="G28" i="16" s="1"/>
  <c r="G33" i="16" l="1"/>
  <c r="G34" i="16" s="1"/>
  <c r="G38" i="16" l="1"/>
  <c r="G39" i="16" s="1"/>
  <c r="G51" i="16" l="1"/>
  <c r="G52" i="16" s="1"/>
  <c r="I5" i="13" l="1"/>
  <c r="I4" i="13"/>
  <c r="G173" i="16"/>
  <c r="G174" i="16" s="1"/>
  <c r="G168" i="16"/>
  <c r="G169" i="16" s="1"/>
  <c r="G163" i="16"/>
  <c r="G164" i="16" s="1"/>
  <c r="G158" i="16"/>
  <c r="G159" i="16" s="1"/>
  <c r="G153" i="16"/>
  <c r="G154" i="16" s="1"/>
  <c r="G148" i="16"/>
  <c r="G149" i="16" s="1"/>
  <c r="G143" i="16"/>
  <c r="G144" i="16" s="1"/>
  <c r="G138" i="16"/>
  <c r="G139" i="16" s="1"/>
  <c r="G133" i="16"/>
  <c r="G134" i="16" s="1"/>
  <c r="G128" i="16"/>
  <c r="G129" i="16" s="1"/>
  <c r="G116" i="16"/>
  <c r="G117" i="16" s="1"/>
  <c r="G110" i="16"/>
  <c r="G111" i="16" s="1"/>
  <c r="G104" i="16"/>
  <c r="G105" i="16" s="1"/>
  <c r="G98" i="16"/>
  <c r="G99" i="16" s="1"/>
  <c r="G91" i="16"/>
  <c r="G92" i="16" s="1"/>
  <c r="G84" i="16"/>
  <c r="G85" i="16" s="1"/>
  <c r="G77" i="16"/>
  <c r="G78" i="16" s="1"/>
  <c r="G70" i="16"/>
  <c r="G71" i="16" s="1"/>
  <c r="G63" i="16"/>
  <c r="G64" i="16" s="1"/>
  <c r="G57" i="16"/>
  <c r="G58" i="16" s="1"/>
  <c r="E10" i="43"/>
  <c r="G9" i="16" l="1"/>
  <c r="G10" i="16" s="1"/>
  <c r="G4" i="16"/>
  <c r="G5" i="16" s="1"/>
  <c r="G14" i="16"/>
  <c r="G15" i="16" s="1"/>
  <c r="E13" i="43"/>
  <c r="G23" i="16"/>
  <c r="G18" i="16"/>
  <c r="G19" i="16" s="1"/>
  <c r="AM9" i="9"/>
  <c r="E122" i="16"/>
  <c r="G122" i="16" s="1"/>
  <c r="G123" i="16" s="1"/>
  <c r="G44" i="16"/>
  <c r="G45" i="16" s="1"/>
  <c r="E16" i="43" l="1"/>
  <c r="E15" i="43"/>
  <c r="AG9" i="9"/>
  <c r="AS9" i="9"/>
  <c r="E20" i="43" l="1"/>
  <c r="E23" i="43"/>
</calcChain>
</file>

<file path=xl/sharedStrings.xml><?xml version="1.0" encoding="utf-8"?>
<sst xmlns="http://schemas.openxmlformats.org/spreadsheetml/2006/main" count="302" uniqueCount="123">
  <si>
    <t>Отчет по вентиляции за Октябрь 2020.</t>
  </si>
  <si>
    <t>Наименование услуги</t>
  </si>
  <si>
    <t>Расход кВт.ч</t>
  </si>
  <si>
    <t>Тариф руб/кВт.</t>
  </si>
  <si>
    <t>Сумма</t>
  </si>
  <si>
    <t>Принудительная вентиляция</t>
  </si>
  <si>
    <t>Стоимость на 1 кв.м.</t>
  </si>
  <si>
    <t>Отчет по вентиляции за Сентябрь 2020.</t>
  </si>
  <si>
    <t>Отчет по вентиляции за Август 2020.</t>
  </si>
  <si>
    <t>Отчет по вентиляции за Июль 2020.</t>
  </si>
  <si>
    <t>Отчет по вентиляции за Июнь 2020.</t>
  </si>
  <si>
    <t>дополнительно сентябрь 2019 г.</t>
  </si>
  <si>
    <t>Отчет по вентиляции за Май 2020.</t>
  </si>
  <si>
    <t>дополнительно август 2019 г.</t>
  </si>
  <si>
    <t>Отчет по вентиляции за Апрель 2020.</t>
  </si>
  <si>
    <t>дополнительно июль 2019 г.</t>
  </si>
  <si>
    <t>Отчет по вентиляции за Март 2020.</t>
  </si>
  <si>
    <t>дополнительно июнь 2019 г.</t>
  </si>
  <si>
    <t>Отчет по вентиляции за Февраль 2020.</t>
  </si>
  <si>
    <t>дополнительно май 2019 г.</t>
  </si>
  <si>
    <t>Отчет по вентиляции за Январь 2020.</t>
  </si>
  <si>
    <t>дополнительно февраль 2019</t>
  </si>
  <si>
    <t>Отчет по вентиляции за Декабрь 2019.</t>
  </si>
  <si>
    <t>дополнительно январь 2019 г.</t>
  </si>
  <si>
    <t>Отчет по вентиляции за Ноябрь 2019.</t>
  </si>
  <si>
    <t>выставить</t>
  </si>
  <si>
    <t>перерасчет за октябрь 2,67 руб/кв.м.</t>
  </si>
  <si>
    <t>Отчет по вентиляции за Октябрь 2019.</t>
  </si>
  <si>
    <t>выставлено 3,89</t>
  </si>
  <si>
    <t>Отчет по вентиляции за Декабрь  2018.</t>
  </si>
  <si>
    <r>
      <rPr>
        <sz val="10"/>
        <rFont val="Arial Cyr"/>
        <charset val="134"/>
      </rPr>
      <t xml:space="preserve">Принудительная вентиляция </t>
    </r>
    <r>
      <rPr>
        <b/>
        <sz val="10"/>
        <rFont val="Arial Cyr"/>
        <charset val="204"/>
      </rPr>
      <t xml:space="preserve">Декабрь </t>
    </r>
    <r>
      <rPr>
        <sz val="10"/>
        <rFont val="Arial Cyr"/>
        <charset val="134"/>
      </rPr>
      <t>2018</t>
    </r>
  </si>
  <si>
    <t>выставить в ноябре 2019 года.</t>
  </si>
  <si>
    <t>Отчет по вентиляции за Январь  2019.</t>
  </si>
  <si>
    <r>
      <rPr>
        <sz val="10"/>
        <rFont val="Arial Cyr"/>
        <charset val="134"/>
      </rPr>
      <t xml:space="preserve">Принудительная вентиляция </t>
    </r>
    <r>
      <rPr>
        <b/>
        <sz val="10"/>
        <rFont val="Arial Cyr"/>
        <charset val="204"/>
      </rPr>
      <t>Январь</t>
    </r>
    <r>
      <rPr>
        <sz val="10"/>
        <rFont val="Arial Cyr"/>
        <charset val="134"/>
      </rPr>
      <t xml:space="preserve"> 2019</t>
    </r>
  </si>
  <si>
    <t>выставить в декабре 2019 года.</t>
  </si>
  <si>
    <t>Отчет по вентиляции за Февраль  2019.</t>
  </si>
  <si>
    <r>
      <rPr>
        <sz val="10"/>
        <rFont val="Arial Cyr"/>
        <charset val="134"/>
      </rPr>
      <t xml:space="preserve">Принудительная вентиляция </t>
    </r>
    <r>
      <rPr>
        <b/>
        <sz val="10"/>
        <rFont val="Arial Cyr"/>
        <charset val="204"/>
      </rPr>
      <t>Февраль</t>
    </r>
    <r>
      <rPr>
        <sz val="10"/>
        <rFont val="Arial Cyr"/>
        <charset val="134"/>
      </rPr>
      <t xml:space="preserve"> 2019</t>
    </r>
  </si>
  <si>
    <t>выставить в январе 2020 года</t>
  </si>
  <si>
    <t>Отчет по вентиляции за Май 2019.</t>
  </si>
  <si>
    <r>
      <rPr>
        <sz val="10"/>
        <rFont val="Arial Cyr"/>
        <charset val="134"/>
      </rPr>
      <t>Принудительная вентиляция</t>
    </r>
    <r>
      <rPr>
        <b/>
        <sz val="10"/>
        <rFont val="Arial Cyr"/>
        <charset val="204"/>
      </rPr>
      <t xml:space="preserve"> Май</t>
    </r>
    <r>
      <rPr>
        <sz val="10"/>
        <rFont val="Arial Cyr"/>
        <charset val="134"/>
      </rPr>
      <t xml:space="preserve"> 2019</t>
    </r>
  </si>
  <si>
    <t>выставить в феврале 2020 г.</t>
  </si>
  <si>
    <t>Отчет по вентиляции за Июнь  2019.</t>
  </si>
  <si>
    <r>
      <rPr>
        <sz val="10"/>
        <rFont val="Arial Cyr"/>
        <charset val="134"/>
      </rPr>
      <t>Принудительная вентиляция</t>
    </r>
    <r>
      <rPr>
        <b/>
        <sz val="10"/>
        <rFont val="Arial Cyr"/>
        <charset val="204"/>
      </rPr>
      <t xml:space="preserve"> Июнь </t>
    </r>
    <r>
      <rPr>
        <sz val="10"/>
        <rFont val="Arial Cyr"/>
        <charset val="134"/>
      </rPr>
      <t>2019</t>
    </r>
  </si>
  <si>
    <t>выставить в марте 2020 г.</t>
  </si>
  <si>
    <t>Отчет по вентиляции за Июль  2019.</t>
  </si>
  <si>
    <r>
      <rPr>
        <sz val="10"/>
        <rFont val="Arial Cyr"/>
        <charset val="134"/>
      </rPr>
      <t>Принудительная вентиляция</t>
    </r>
    <r>
      <rPr>
        <b/>
        <sz val="10"/>
        <rFont val="Arial Cyr"/>
        <charset val="204"/>
      </rPr>
      <t xml:space="preserve"> Июль </t>
    </r>
    <r>
      <rPr>
        <sz val="10"/>
        <rFont val="Arial Cyr"/>
        <charset val="134"/>
      </rPr>
      <t>2019</t>
    </r>
  </si>
  <si>
    <t>выставить апреле 2020 г</t>
  </si>
  <si>
    <t>Отчет по вентиляции за Август 2019.</t>
  </si>
  <si>
    <r>
      <rPr>
        <sz val="10"/>
        <rFont val="Arial Cyr"/>
        <charset val="134"/>
      </rPr>
      <t>Принудительная вентиляция</t>
    </r>
    <r>
      <rPr>
        <b/>
        <sz val="10"/>
        <rFont val="Arial Cyr"/>
        <charset val="204"/>
      </rPr>
      <t xml:space="preserve"> Август </t>
    </r>
    <r>
      <rPr>
        <sz val="10"/>
        <rFont val="Arial Cyr"/>
        <charset val="134"/>
      </rPr>
      <t>2019</t>
    </r>
  </si>
  <si>
    <t>выставить в мае 2020 г.</t>
  </si>
  <si>
    <t>Отчет по вентиляции за Сентябрь  2019.</t>
  </si>
  <si>
    <r>
      <rPr>
        <sz val="10"/>
        <rFont val="Arial Cyr"/>
        <charset val="134"/>
      </rPr>
      <t>Принудительная вентиляция</t>
    </r>
    <r>
      <rPr>
        <b/>
        <sz val="10"/>
        <rFont val="Arial Cyr"/>
        <charset val="204"/>
      </rPr>
      <t xml:space="preserve"> Сентябрь </t>
    </r>
    <r>
      <rPr>
        <sz val="10"/>
        <rFont val="Arial Cyr"/>
        <charset val="134"/>
      </rPr>
      <t>2019</t>
    </r>
  </si>
  <si>
    <t>выставить в июне 2020 г.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</si>
  <si>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</si>
  <si>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</si>
  <si>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</si>
  <si>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</si>
  <si>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</si>
  <si>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</si>
  <si>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Расход ТЭ (расчетный период),Гкал (Vкр)на на 20.06.20</t>
  </si>
  <si>
    <t>17-ти эт.жилой дом</t>
  </si>
  <si>
    <t>Погрешность прибора</t>
  </si>
  <si>
    <t>Расход электрической энергии ИТП, кВт/час (Эитп)</t>
  </si>
  <si>
    <t>Расчет платы на отопление по формуле 18(1) Правил 354, руб/кв.м.</t>
  </si>
  <si>
    <t>Площадь всех помещений в собственности, кв.м. (S)</t>
  </si>
  <si>
    <t>показатель расчетной единицы</t>
  </si>
  <si>
    <t>Расчетная площадь</t>
  </si>
  <si>
    <t>Тариф руб/куб.м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</si>
  <si>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</si>
  <si>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</si>
  <si>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</si>
  <si>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</si>
  <si>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Код</t>
  </si>
  <si>
    <t>Вид коммунальной услуги</t>
  </si>
  <si>
    <t>Ед.</t>
  </si>
  <si>
    <t>Текущие показания</t>
  </si>
  <si>
    <t>Суммарный объем коммунальных услуг</t>
  </si>
  <si>
    <t>постав.</t>
  </si>
  <si>
    <t>измерен.</t>
  </si>
  <si>
    <t>общедомового</t>
  </si>
  <si>
    <t>в помещениях дома</t>
  </si>
  <si>
    <t>на общедомовые нужды</t>
  </si>
  <si>
    <t>прибора учета</t>
  </si>
  <si>
    <t>по ИПУ</t>
  </si>
  <si>
    <t>по нормативу</t>
  </si>
  <si>
    <t>02</t>
  </si>
  <si>
    <t>Отопление</t>
  </si>
  <si>
    <t>Гкал</t>
  </si>
  <si>
    <t>Подогрев холодной воды для ГВС</t>
  </si>
  <si>
    <t>03</t>
  </si>
  <si>
    <t>Холодное водоснабжение для ГВС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</si>
  <si>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</si>
  <si>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</si>
  <si>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</si>
  <si>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</si>
  <si>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</si>
  <si>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</si>
  <si>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Отчет по вентиляции за Ноябрь 2020.</t>
  </si>
  <si>
    <t>Отчет по вентиляции за Декабрь 2020.</t>
  </si>
  <si>
    <t>Отчет по вентиляции за Январь 2021.</t>
  </si>
  <si>
    <t>Отчет по вентиляции за Февраль 2021.</t>
  </si>
  <si>
    <t>Отчет по вентиляции за Март 2021.</t>
  </si>
  <si>
    <t>Исключить из расчета платы следующие квартиры:1,2,9,10,17,18,25,26,33,34,41,42,49,50,57,58,65,66,73,74,81,82,89,90,97,98,105,106,113,114,121,122,129</t>
  </si>
  <si>
    <t>Отчет по вентиляции за Апрель 2021.</t>
  </si>
  <si>
    <t>Отчет по вентиляции за Май 2021.</t>
  </si>
  <si>
    <t>Объем тепловой энергии, используемой на подогрев холодной воды для ГВС , Гкал (Qгвс)</t>
  </si>
  <si>
    <t>Объем тепловой энергии на отопление по ОДПУ всего, Гкал (Qот)</t>
  </si>
  <si>
    <t>Объем тепловой энергии по показаниям ИПУ и формуле 18(1), Гкал (1)</t>
  </si>
  <si>
    <t>Норматив подогрева холодной воды для нужд ГВС, Гкал</t>
  </si>
  <si>
    <t>Удельный расход тепловой энергии на подогрев воды - формула 20.1 Правил №354, Гкал (Vкр/(Qгвс+Qот)*N)</t>
  </si>
  <si>
    <t>Тариф на тепловую эннергию, рубли</t>
  </si>
  <si>
    <t>Стоимость подогрева холодной воды для нужд ГВС, Гкал/куб.м.</t>
  </si>
  <si>
    <r>
      <t>Стоимость</t>
    </r>
    <r>
      <rPr>
        <b/>
        <u/>
        <sz val="10"/>
        <rFont val="Arial Cyr"/>
        <charset val="204"/>
      </rPr>
      <t xml:space="preserve"> норматива горячего водоснабжения</t>
    </r>
    <r>
      <rPr>
        <sz val="10"/>
        <rFont val="Arial Cyr"/>
        <charset val="134"/>
      </rPr>
      <t xml:space="preserve"> на 1 человека с учетом удельного расхода тепловой энергии, рубли</t>
    </r>
  </si>
  <si>
    <t>Тариф на электрическую эннергию, рубли</t>
  </si>
  <si>
    <t>Расчет платы на отопление по формуле 18 Правил 354, руб/кв.м.</t>
  </si>
  <si>
    <t>Отчет по вентиляции за Июль 2021.</t>
  </si>
  <si>
    <t>Объем, куб.м.</t>
  </si>
  <si>
    <t>Отчет по вентиляции за Август 2021.</t>
  </si>
  <si>
    <t>Отчет по вывозу ТКО за сентябрь 2021 г.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</si>
  <si>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Чайковского, д.3</t>
    </r>
    <r>
      <rPr>
        <sz val="14"/>
        <color indexed="8"/>
        <rFont val="Calibri"/>
        <family val="2"/>
        <charset val="204"/>
      </rPr>
      <t>, сентябрь 2021 г.</t>
    </r>
  </si>
  <si>
    <t>Отчет по вентиляции за Сентябрь 2021.</t>
  </si>
  <si>
    <t>Тариф на холодную воду, рубли/кв.м.</t>
  </si>
  <si>
    <t xml:space="preserve"> за август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</si>
</sst>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-* #,##0.0000_р_._-;\-* #,##0.0000_р_._-;_-* &quot;-&quot;??_р_._-;_-@_-"/>
    <numFmt numFmtId="167" formatCode="0.0"/>
    <numFmt numFmtId="168" formatCode="_-* #,##0.00\ _р_._-;\-* #,##0.00\ _р_._-;_-* &quot;-&quot;??\ _р_._-;_-@_-"/>
    <numFmt numFmtId="169" formatCode="_-* #,##0.000_р_._-;\-* #,##0.000_р_._-;_-* \-??_р_._-;_-@_-"/>
    <numFmt numFmtId="170" formatCode="_-* #,##0.00\ _₽_-;\-* #,##0.00\ _₽_-;_-* &quot;-&quot;?\ _₽_-;_-@_-"/>
    <numFmt numFmtId="172" formatCode="_-* #,##0.000_р_._-;\-* #,##0.000_р_._-;_-* &quot;-&quot;??_р_._-;_-@_-"/>
    <numFmt numFmtId="174" formatCode="#,##0.000"/>
    <numFmt numFmtId="175" formatCode="_-* #,##0.0_р_._-;\-* #,##0.0_р_._-;_-* &quot;-&quot;??_р_._-;_-@_-"/>
    <numFmt numFmtId="178" formatCode="0.000"/>
  </numFmts>
  <fonts count="39">
    <font>
      <sz val="10"/>
      <name val="Arial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134"/>
    </font>
    <font>
      <b/>
      <sz val="12"/>
      <name val="Arial Cyr"/>
      <charset val="13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charset val="134"/>
    </font>
    <font>
      <b/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134"/>
    </font>
    <font>
      <sz val="10"/>
      <name val="Tms Rmn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134"/>
    </font>
    <font>
      <sz val="8"/>
      <name val="Arial"/>
      <family val="2"/>
      <charset val="204"/>
    </font>
    <font>
      <sz val="10"/>
      <name val="Arial Cyr"/>
    </font>
    <font>
      <u/>
      <sz val="10"/>
      <color theme="10"/>
      <name val="Arial Cy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ms Rmn Cyr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sz val="1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Arial Cy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5117038483843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76">
    <xf numFmtId="0" fontId="0" fillId="0" borderId="0"/>
    <xf numFmtId="165" fontId="23" fillId="0" borderId="0" applyFont="0" applyFill="0" applyBorder="0" applyAlignment="0" applyProtection="0"/>
    <xf numFmtId="0" fontId="16" fillId="0" borderId="0"/>
    <xf numFmtId="0" fontId="14" fillId="0" borderId="0" applyNumberFormat="0" applyFill="0" applyBorder="0" applyAlignment="0" applyProtection="0"/>
    <xf numFmtId="0" fontId="17" fillId="0" borderId="0"/>
    <xf numFmtId="0" fontId="18" fillId="0" borderId="0"/>
    <xf numFmtId="0" fontId="9" fillId="0" borderId="0"/>
    <xf numFmtId="0" fontId="16" fillId="0" borderId="0"/>
    <xf numFmtId="0" fontId="19" fillId="0" borderId="0"/>
    <xf numFmtId="165" fontId="23" fillId="0" borderId="0" applyFont="0" applyFill="0" applyBorder="0" applyAlignment="0" applyProtection="0"/>
    <xf numFmtId="0" fontId="16" fillId="0" borderId="0"/>
    <xf numFmtId="0" fontId="15" fillId="0" borderId="0"/>
    <xf numFmtId="0" fontId="9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9" fillId="0" borderId="0"/>
    <xf numFmtId="0" fontId="9" fillId="0" borderId="0"/>
    <xf numFmtId="0" fontId="20" fillId="0" borderId="0" applyNumberFormat="0" applyFill="0" applyBorder="0" applyAlignment="0" applyProtection="0"/>
    <xf numFmtId="0" fontId="15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18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/>
    <xf numFmtId="168" fontId="28" fillId="0" borderId="0" applyFont="0" applyFill="0" applyBorder="0" applyAlignment="0" applyProtection="0"/>
    <xf numFmtId="0" fontId="1" fillId="0" borderId="0"/>
    <xf numFmtId="0" fontId="28" fillId="0" borderId="0"/>
    <xf numFmtId="9" fontId="28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64" fontId="9" fillId="0" borderId="0" applyFont="0" applyFill="0" applyBorder="0" applyAlignment="0" applyProtection="0"/>
    <xf numFmtId="0" fontId="28" fillId="0" borderId="0"/>
    <xf numFmtId="168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7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/>
    <xf numFmtId="0" fontId="26" fillId="0" borderId="0" applyNumberFormat="0" applyFill="0" applyBorder="0" applyAlignment="0" applyProtection="0"/>
    <xf numFmtId="0" fontId="31" fillId="0" borderId="0"/>
    <xf numFmtId="0" fontId="1" fillId="0" borderId="0"/>
    <xf numFmtId="0" fontId="24" fillId="0" borderId="0"/>
    <xf numFmtId="0" fontId="24" fillId="0" borderId="0"/>
  </cellStyleXfs>
  <cellXfs count="134">
    <xf numFmtId="0" fontId="0" fillId="0" borderId="0" xfId="0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2" fontId="0" fillId="0" borderId="0" xfId="0" applyNumberFormat="1"/>
    <xf numFmtId="0" fontId="6" fillId="0" borderId="4" xfId="0" applyFont="1" applyBorder="1"/>
    <xf numFmtId="0" fontId="6" fillId="0" borderId="4" xfId="0" applyFont="1" applyFill="1" applyBorder="1"/>
    <xf numFmtId="0" fontId="7" fillId="0" borderId="4" xfId="0" applyFont="1" applyBorder="1" applyAlignment="1">
      <alignment horizontal="center" vertical="center"/>
    </xf>
    <xf numFmtId="165" fontId="7" fillId="0" borderId="4" xfId="1" applyFont="1" applyBorder="1"/>
    <xf numFmtId="0" fontId="7" fillId="0" borderId="4" xfId="0" applyFont="1" applyBorder="1" applyAlignme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10" xfId="0" applyBorder="1"/>
    <xf numFmtId="0" fontId="6" fillId="0" borderId="25" xfId="0" applyFont="1" applyBorder="1"/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/>
    <xf numFmtId="165" fontId="0" fillId="0" borderId="26" xfId="1" applyFont="1" applyBorder="1"/>
    <xf numFmtId="165" fontId="0" fillId="0" borderId="24" xfId="1" applyFont="1" applyBorder="1"/>
    <xf numFmtId="0" fontId="6" fillId="0" borderId="0" xfId="0" applyFont="1" applyBorder="1"/>
    <xf numFmtId="0" fontId="0" fillId="0" borderId="0" xfId="0" applyBorder="1" applyAlignment="1">
      <alignment horizontal="center"/>
    </xf>
    <xf numFmtId="165" fontId="12" fillId="3" borderId="0" xfId="1" applyFont="1" applyFill="1" applyBorder="1"/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22" xfId="1" applyFont="1" applyBorder="1"/>
    <xf numFmtId="165" fontId="0" fillId="0" borderId="0" xfId="1" applyFont="1" applyBorder="1"/>
    <xf numFmtId="0" fontId="11" fillId="0" borderId="0" xfId="0" applyFont="1" applyBorder="1" applyAlignment="1">
      <alignment horizontal="center"/>
    </xf>
    <xf numFmtId="0" fontId="6" fillId="0" borderId="26" xfId="0" applyFont="1" applyBorder="1"/>
    <xf numFmtId="0" fontId="6" fillId="0" borderId="1" xfId="0" applyFont="1" applyBorder="1"/>
    <xf numFmtId="0" fontId="0" fillId="0" borderId="1" xfId="0" applyBorder="1"/>
    <xf numFmtId="165" fontId="0" fillId="0" borderId="1" xfId="1" applyFont="1" applyBorder="1"/>
    <xf numFmtId="165" fontId="0" fillId="0" borderId="10" xfId="1" applyFont="1" applyBorder="1"/>
    <xf numFmtId="0" fontId="0" fillId="3" borderId="0" xfId="0" applyFill="1"/>
    <xf numFmtId="165" fontId="0" fillId="0" borderId="27" xfId="1" applyFont="1" applyBorder="1"/>
    <xf numFmtId="165" fontId="32" fillId="0" borderId="26" xfId="1" applyFont="1" applyBorder="1"/>
    <xf numFmtId="0" fontId="0" fillId="0" borderId="25" xfId="0" applyBorder="1"/>
    <xf numFmtId="2" fontId="0" fillId="0" borderId="25" xfId="0" applyNumberFormat="1" applyBorder="1"/>
    <xf numFmtId="0" fontId="0" fillId="0" borderId="0" xfId="0" applyAlignment="1">
      <alignment horizontal="left"/>
    </xf>
    <xf numFmtId="0" fontId="13" fillId="0" borderId="0" xfId="0" applyFont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/>
    </xf>
    <xf numFmtId="4" fontId="0" fillId="0" borderId="4" xfId="0" applyNumberFormat="1" applyBorder="1"/>
    <xf numFmtId="2" fontId="0" fillId="0" borderId="4" xfId="0" applyNumberFormat="1" applyBorder="1"/>
    <xf numFmtId="0" fontId="0" fillId="0" borderId="0" xfId="0" applyAlignment="1">
      <alignment wrapText="1"/>
    </xf>
    <xf numFmtId="4" fontId="0" fillId="0" borderId="0" xfId="0" applyNumberFormat="1"/>
    <xf numFmtId="174" fontId="0" fillId="0" borderId="0" xfId="0" applyNumberFormat="1"/>
    <xf numFmtId="165" fontId="33" fillId="0" borderId="0" xfId="46" applyFont="1"/>
    <xf numFmtId="172" fontId="33" fillId="0" borderId="0" xfId="46" applyNumberFormat="1" applyFont="1"/>
    <xf numFmtId="165" fontId="34" fillId="0" borderId="0" xfId="46" applyNumberFormat="1" applyFont="1"/>
    <xf numFmtId="165" fontId="34" fillId="0" borderId="0" xfId="46" applyFont="1"/>
    <xf numFmtId="0" fontId="0" fillId="0" borderId="0" xfId="0" applyAlignment="1">
      <alignment horizontal="left" wrapText="1"/>
    </xf>
    <xf numFmtId="165" fontId="33" fillId="0" borderId="0" xfId="46" applyFont="1" applyBorder="1"/>
    <xf numFmtId="175" fontId="33" fillId="0" borderId="0" xfId="46" applyNumberFormat="1" applyFont="1"/>
    <xf numFmtId="170" fontId="36" fillId="0" borderId="0" xfId="0" applyNumberFormat="1" applyFont="1"/>
    <xf numFmtId="166" fontId="37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6" fillId="0" borderId="4" xfId="41" applyFont="1" applyBorder="1"/>
    <xf numFmtId="0" fontId="38" fillId="0" borderId="4" xfId="41" applyFont="1" applyBorder="1" applyAlignment="1">
      <alignment horizontal="center" vertical="center"/>
    </xf>
    <xf numFmtId="178" fontId="38" fillId="0" borderId="4" xfId="4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3" fontId="0" fillId="0" borderId="23" xfId="0" applyNumberFormat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top"/>
    </xf>
    <xf numFmtId="4" fontId="0" fillId="0" borderId="4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167" fontId="0" fillId="2" borderId="4" xfId="0" applyNumberFormat="1" applyFill="1" applyBorder="1" applyAlignment="1">
      <alignment horizontal="center" vertical="top"/>
    </xf>
    <xf numFmtId="2" fontId="0" fillId="0" borderId="11" xfId="0" applyNumberFormat="1" applyBorder="1" applyAlignment="1">
      <alignment horizontal="center" vertical="top"/>
    </xf>
    <xf numFmtId="0" fontId="0" fillId="0" borderId="12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4" fillId="0" borderId="4" xfId="0" applyFont="1" applyBorder="1" applyAlignment="1">
      <alignment vertical="center" wrapText="1"/>
    </xf>
    <xf numFmtId="167" fontId="0" fillId="0" borderId="4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" fontId="0" fillId="0" borderId="4" xfId="0" applyNumberFormat="1" applyBorder="1" applyAlignment="1">
      <alignment horizontal="center" vertical="top"/>
    </xf>
    <xf numFmtId="0" fontId="0" fillId="0" borderId="0" xfId="0" applyAlignment="1">
      <alignment horizontal="left" wrapText="1"/>
    </xf>
  </cellXfs>
  <cellStyles count="76">
    <cellStyle name="TableStyleLight1" xfId="6"/>
    <cellStyle name="Гиперссылка 2" xfId="3"/>
    <cellStyle name="Гиперссылка 2 2" xfId="71"/>
    <cellStyle name="Гиперссылка 3" xfId="19"/>
    <cellStyle name="Гиперссылка 3 2" xfId="52"/>
    <cellStyle name="Гиперссылка 4" xfId="42"/>
    <cellStyle name="Обычный" xfId="0" builtinId="0"/>
    <cellStyle name="Обычный 10" xfId="41"/>
    <cellStyle name="Обычный 11" xfId="72"/>
    <cellStyle name="Обычный 2" xfId="10"/>
    <cellStyle name="Обычный 2 19" xfId="14"/>
    <cellStyle name="Обычный 2 19 2" xfId="59"/>
    <cellStyle name="Обычный 2 2" xfId="5"/>
    <cellStyle name="Обычный 2 2 2" xfId="56"/>
    <cellStyle name="Обычный 2 2 3" xfId="73"/>
    <cellStyle name="Обычный 2 20" xfId="20"/>
    <cellStyle name="Обычный 2 20 2" xfId="60"/>
    <cellStyle name="Обычный 2 22" xfId="11"/>
    <cellStyle name="Обычный 2 22 2" xfId="61"/>
    <cellStyle name="Обычный 2 24" xfId="15"/>
    <cellStyle name="Обычный 2 24 2" xfId="62"/>
    <cellStyle name="Обычный 2 3" xfId="17"/>
    <cellStyle name="Обычный 2 4" xfId="18"/>
    <cellStyle name="Обычный 2 5" xfId="8"/>
    <cellStyle name="Обычный 2 6" xfId="48"/>
    <cellStyle name="Обычный 3" xfId="12"/>
    <cellStyle name="Обычный 3 2" xfId="7"/>
    <cellStyle name="Обычный 3 2 2" xfId="55"/>
    <cellStyle name="Обычный 3 3" xfId="74"/>
    <cellStyle name="Обычный 4" xfId="13"/>
    <cellStyle name="Обычный 4 2" xfId="50"/>
    <cellStyle name="Обычный 4 3" xfId="75"/>
    <cellStyle name="Обычный 5" xfId="16"/>
    <cellStyle name="Обычный 5 2" xfId="21"/>
    <cellStyle name="Обычный 5 2 2" xfId="64"/>
    <cellStyle name="Обычный 5 3" xfId="22"/>
    <cellStyle name="Обычный 5 4" xfId="53"/>
    <cellStyle name="Обычный 6" xfId="23"/>
    <cellStyle name="Обычный 6 2" xfId="24"/>
    <cellStyle name="Обычный 7" xfId="2"/>
    <cellStyle name="Обычный 7 2" xfId="68"/>
    <cellStyle name="Обычный 8" xfId="4"/>
    <cellStyle name="Обычный 8 2" xfId="25"/>
    <cellStyle name="Обычный 8 2 2" xfId="70"/>
    <cellStyle name="Обычный 8 3" xfId="67"/>
    <cellStyle name="Обычный 9" xfId="40"/>
    <cellStyle name="Процентный 2" xfId="26"/>
    <cellStyle name="Процентный 2 2" xfId="27"/>
    <cellStyle name="Процентный 2 2 2" xfId="66"/>
    <cellStyle name="Процентный 2 3" xfId="28"/>
    <cellStyle name="Процентный 2 4" xfId="57"/>
    <cellStyle name="Процентный 3" xfId="29"/>
    <cellStyle name="Процентный 3 2" xfId="51"/>
    <cellStyle name="Финансовый" xfId="1" builtinId="3"/>
    <cellStyle name="Финансовый 2" xfId="30"/>
    <cellStyle name="Финансовый 2 2" xfId="9"/>
    <cellStyle name="Финансовый 2 2 2" xfId="31"/>
    <cellStyle name="Финансовый 2 2 2 2" xfId="58"/>
    <cellStyle name="Финансовый 2 2 3" xfId="46"/>
    <cellStyle name="Финансовый 2 3" xfId="32"/>
    <cellStyle name="Финансовый 2 4" xfId="44"/>
    <cellStyle name="Финансовый 3" xfId="33"/>
    <cellStyle name="Финансовый 3 2" xfId="34"/>
    <cellStyle name="Финансовый 3 2 2" xfId="35"/>
    <cellStyle name="Финансовый 3 2 2 2" xfId="65"/>
    <cellStyle name="Финансовый 3 2 3" xfId="47"/>
    <cellStyle name="Финансовый 3 3" xfId="36"/>
    <cellStyle name="Финансовый 3 3 2" xfId="63"/>
    <cellStyle name="Финансовый 3 4" xfId="37"/>
    <cellStyle name="Финансовый 3 4 2" xfId="54"/>
    <cellStyle name="Финансовый 3 5" xfId="45"/>
    <cellStyle name="Финансовый 4" xfId="38"/>
    <cellStyle name="Финансовый 4 2" xfId="69"/>
    <cellStyle name="Финансовый 5" xfId="39"/>
    <cellStyle name="Финансовый 5 2" xfId="49"/>
    <cellStyle name="Финансовый 6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workbookViewId="0">
      <selection activeCell="E4" sqref="E4"/>
    </sheetView>
  </sheetViews>
  <sheetFormatPr defaultColWidth="9" defaultRowHeight="12.75"/>
  <cols>
    <col min="5" max="5" width="13" customWidth="1"/>
    <col min="6" max="6" width="17.42578125" customWidth="1"/>
    <col min="7" max="7" width="13.5703125" style="15" customWidth="1"/>
    <col min="8" max="8" width="12.42578125" style="14" customWidth="1"/>
  </cols>
  <sheetData>
    <row r="1" spans="1:7" ht="13.5" thickBot="1">
      <c r="G1" s="14"/>
    </row>
    <row r="2" spans="1:7" ht="19.5" thickBot="1">
      <c r="A2" s="63" t="s">
        <v>120</v>
      </c>
      <c r="B2" s="64"/>
      <c r="C2" s="64"/>
      <c r="D2" s="64"/>
      <c r="E2" s="64"/>
      <c r="F2" s="64"/>
      <c r="G2" s="65"/>
    </row>
    <row r="3" spans="1:7" ht="13.5" thickBot="1">
      <c r="A3" s="66" t="s">
        <v>1</v>
      </c>
      <c r="B3" s="67"/>
      <c r="C3" s="67"/>
      <c r="D3" s="68"/>
      <c r="E3" s="16" t="s">
        <v>2</v>
      </c>
      <c r="F3" s="16" t="s">
        <v>3</v>
      </c>
      <c r="G3" s="16" t="s">
        <v>4</v>
      </c>
    </row>
    <row r="4" spans="1:7" ht="13.5" thickBot="1">
      <c r="A4" s="69" t="s">
        <v>5</v>
      </c>
      <c r="B4" s="70"/>
      <c r="C4" s="70"/>
      <c r="D4" s="71"/>
      <c r="E4" s="38">
        <v>1412</v>
      </c>
      <c r="F4" s="19">
        <v>4.29</v>
      </c>
      <c r="G4" s="19">
        <f>E4*F4</f>
        <v>6057.4800000000005</v>
      </c>
    </row>
    <row r="5" spans="1:7" ht="13.5" thickBot="1">
      <c r="A5" s="69" t="s">
        <v>6</v>
      </c>
      <c r="B5" s="70"/>
      <c r="C5" s="70"/>
      <c r="D5" s="71"/>
      <c r="E5" s="69">
        <v>8373.7999999999993</v>
      </c>
      <c r="F5" s="71"/>
      <c r="G5" s="39">
        <f>G4/E5</f>
        <v>0.72338484320141405</v>
      </c>
    </row>
    <row r="6" spans="1:7" ht="13.5" thickBot="1">
      <c r="G6" s="14"/>
    </row>
    <row r="7" spans="1:7" ht="19.5" thickBot="1">
      <c r="A7" s="63" t="s">
        <v>117</v>
      </c>
      <c r="B7" s="64"/>
      <c r="C7" s="64"/>
      <c r="D7" s="64"/>
      <c r="E7" s="64"/>
      <c r="F7" s="64"/>
      <c r="G7" s="65"/>
    </row>
    <row r="8" spans="1:7" ht="13.5" thickBot="1">
      <c r="A8" s="66" t="s">
        <v>1</v>
      </c>
      <c r="B8" s="67"/>
      <c r="C8" s="67"/>
      <c r="D8" s="68"/>
      <c r="E8" s="16" t="s">
        <v>2</v>
      </c>
      <c r="F8" s="16" t="s">
        <v>3</v>
      </c>
      <c r="G8" s="16" t="s">
        <v>4</v>
      </c>
    </row>
    <row r="9" spans="1:7" ht="13.5" thickBot="1">
      <c r="A9" s="69" t="s">
        <v>5</v>
      </c>
      <c r="B9" s="70"/>
      <c r="C9" s="70"/>
      <c r="D9" s="71"/>
      <c r="E9" s="38">
        <v>1536</v>
      </c>
      <c r="F9" s="19">
        <v>4.29</v>
      </c>
      <c r="G9" s="19">
        <f>E9*F9</f>
        <v>6589.4400000000005</v>
      </c>
    </row>
    <row r="10" spans="1:7" ht="13.5" thickBot="1">
      <c r="A10" s="69" t="s">
        <v>6</v>
      </c>
      <c r="B10" s="70"/>
      <c r="C10" s="70"/>
      <c r="D10" s="71"/>
      <c r="E10" s="69">
        <v>8373.7999999999993</v>
      </c>
      <c r="F10" s="71"/>
      <c r="G10" s="39">
        <f>G9/E10</f>
        <v>0.78691155747689234</v>
      </c>
    </row>
    <row r="11" spans="1:7" ht="13.5" thickBot="1">
      <c r="G11" s="14"/>
    </row>
    <row r="12" spans="1:7" ht="19.5" thickBot="1">
      <c r="A12" s="63" t="s">
        <v>115</v>
      </c>
      <c r="B12" s="64"/>
      <c r="C12" s="64"/>
      <c r="D12" s="64"/>
      <c r="E12" s="64"/>
      <c r="F12" s="64"/>
      <c r="G12" s="65"/>
    </row>
    <row r="13" spans="1:7" ht="13.5" thickBot="1">
      <c r="A13" s="66" t="s">
        <v>1</v>
      </c>
      <c r="B13" s="67"/>
      <c r="C13" s="67"/>
      <c r="D13" s="68"/>
      <c r="E13" s="16" t="s">
        <v>2</v>
      </c>
      <c r="F13" s="16" t="s">
        <v>3</v>
      </c>
      <c r="G13" s="16" t="s">
        <v>4</v>
      </c>
    </row>
    <row r="14" spans="1:7" ht="13.5" thickBot="1">
      <c r="A14" s="69" t="s">
        <v>5</v>
      </c>
      <c r="B14" s="70"/>
      <c r="C14" s="70"/>
      <c r="D14" s="71"/>
      <c r="E14" s="38">
        <v>1465</v>
      </c>
      <c r="F14" s="19">
        <v>4.29</v>
      </c>
      <c r="G14" s="19">
        <f>E14*F14</f>
        <v>6284.85</v>
      </c>
    </row>
    <row r="15" spans="1:7" ht="13.5" thickBot="1">
      <c r="A15" s="69" t="s">
        <v>6</v>
      </c>
      <c r="B15" s="70"/>
      <c r="C15" s="70"/>
      <c r="D15" s="71"/>
      <c r="E15" s="69">
        <v>8373.7999999999993</v>
      </c>
      <c r="F15" s="71"/>
      <c r="G15" s="39">
        <f>G14/E15</f>
        <v>0.75053739043206202</v>
      </c>
    </row>
    <row r="16" spans="1:7" ht="19.5" thickBot="1">
      <c r="A16" s="63" t="s">
        <v>104</v>
      </c>
      <c r="B16" s="64"/>
      <c r="C16" s="64"/>
      <c r="D16" s="64"/>
      <c r="E16" s="64"/>
      <c r="F16" s="64"/>
      <c r="G16" s="65"/>
    </row>
    <row r="17" spans="1:7" ht="13.5" thickBot="1">
      <c r="A17" s="66" t="s">
        <v>1</v>
      </c>
      <c r="B17" s="67"/>
      <c r="C17" s="67"/>
      <c r="D17" s="68"/>
      <c r="E17" s="16" t="s">
        <v>2</v>
      </c>
      <c r="F17" s="16" t="s">
        <v>3</v>
      </c>
      <c r="G17" s="16" t="s">
        <v>4</v>
      </c>
    </row>
    <row r="18" spans="1:7" ht="13.5" thickBot="1">
      <c r="A18" s="69" t="s">
        <v>5</v>
      </c>
      <c r="B18" s="70"/>
      <c r="C18" s="70"/>
      <c r="D18" s="71"/>
      <c r="E18" s="38">
        <v>1344</v>
      </c>
      <c r="F18" s="19">
        <v>4.01</v>
      </c>
      <c r="G18" s="19">
        <f>E18*F18</f>
        <v>5389.44</v>
      </c>
    </row>
    <row r="19" spans="1:7" ht="13.5" thickBot="1">
      <c r="A19" s="69" t="s">
        <v>6</v>
      </c>
      <c r="B19" s="70"/>
      <c r="C19" s="70"/>
      <c r="D19" s="71"/>
      <c r="E19" s="69">
        <v>8379.7000000000007</v>
      </c>
      <c r="F19" s="71"/>
      <c r="G19" s="39">
        <f>G18/E19</f>
        <v>0.6431542895330381</v>
      </c>
    </row>
    <row r="20" spans="1:7" ht="30.75" customHeight="1" thickBot="1">
      <c r="A20" s="63" t="s">
        <v>103</v>
      </c>
      <c r="B20" s="64"/>
      <c r="C20" s="64"/>
      <c r="D20" s="64"/>
      <c r="E20" s="64"/>
      <c r="F20" s="64"/>
      <c r="G20" s="65"/>
    </row>
    <row r="21" spans="1:7" ht="13.5" thickBot="1">
      <c r="A21" s="66" t="s">
        <v>1</v>
      </c>
      <c r="B21" s="67"/>
      <c r="C21" s="67"/>
      <c r="D21" s="68"/>
      <c r="E21" s="16" t="s">
        <v>2</v>
      </c>
      <c r="F21" s="16" t="s">
        <v>3</v>
      </c>
      <c r="G21" s="16" t="s">
        <v>4</v>
      </c>
    </row>
    <row r="22" spans="1:7" ht="12.75" customHeight="1" thickBot="1">
      <c r="A22" s="69" t="s">
        <v>5</v>
      </c>
      <c r="B22" s="70"/>
      <c r="C22" s="70"/>
      <c r="D22" s="71"/>
      <c r="E22" s="38">
        <v>1344</v>
      </c>
      <c r="F22" s="19">
        <v>4.01</v>
      </c>
      <c r="G22" s="19">
        <f>E22*F22</f>
        <v>5389.44</v>
      </c>
    </row>
    <row r="23" spans="1:7" ht="13.5" customHeight="1" thickBot="1">
      <c r="A23" s="69" t="s">
        <v>6</v>
      </c>
      <c r="B23" s="70"/>
      <c r="C23" s="70"/>
      <c r="D23" s="71"/>
      <c r="E23" s="69">
        <v>8379.7000000000007</v>
      </c>
      <c r="F23" s="71"/>
      <c r="G23" s="39">
        <f>G22/E23</f>
        <v>0.6431542895330381</v>
      </c>
    </row>
    <row r="24" spans="1:7" ht="32.25" customHeight="1">
      <c r="A24" s="78" t="s">
        <v>101</v>
      </c>
      <c r="B24" s="79"/>
      <c r="C24" s="79"/>
      <c r="D24" s="79"/>
      <c r="E24" s="79"/>
      <c r="F24" s="79"/>
      <c r="G24" s="79"/>
    </row>
    <row r="25" spans="1:7" hidden="1">
      <c r="A25" s="80"/>
      <c r="B25" s="80"/>
      <c r="C25" s="80"/>
      <c r="D25" s="80"/>
      <c r="E25" s="80"/>
      <c r="F25" s="80"/>
      <c r="G25" s="80"/>
    </row>
    <row r="26" spans="1:7" ht="13.5" thickBot="1">
      <c r="A26" s="74" t="s">
        <v>1</v>
      </c>
      <c r="B26" s="75"/>
      <c r="C26" s="75"/>
      <c r="D26" s="76"/>
      <c r="E26" s="16" t="s">
        <v>2</v>
      </c>
      <c r="F26" s="16" t="s">
        <v>3</v>
      </c>
      <c r="G26" s="16" t="s">
        <v>4</v>
      </c>
    </row>
    <row r="27" spans="1:7" ht="13.5" thickBot="1">
      <c r="A27" s="69" t="s">
        <v>5</v>
      </c>
      <c r="B27" s="70"/>
      <c r="C27" s="70"/>
      <c r="D27" s="71"/>
      <c r="E27" s="19">
        <v>1164</v>
      </c>
      <c r="F27" s="19">
        <v>4.01</v>
      </c>
      <c r="G27" s="19">
        <f>E27*F27</f>
        <v>4667.6399999999994</v>
      </c>
    </row>
    <row r="28" spans="1:7" ht="13.5" thickBot="1">
      <c r="A28" s="69" t="s">
        <v>6</v>
      </c>
      <c r="B28" s="70"/>
      <c r="C28" s="70"/>
      <c r="D28" s="71"/>
      <c r="E28" s="77">
        <f>8390.5-G29</f>
        <v>6277.7</v>
      </c>
      <c r="F28" s="71"/>
      <c r="G28" s="36">
        <f>G27/E28</f>
        <v>0.74352708794622224</v>
      </c>
    </row>
    <row r="29" spans="1:7" ht="35.25" customHeight="1" thickBot="1">
      <c r="A29" s="72" t="s">
        <v>102</v>
      </c>
      <c r="B29" s="73"/>
      <c r="C29" s="73"/>
      <c r="D29" s="73"/>
      <c r="E29" s="73"/>
      <c r="F29" s="73"/>
      <c r="G29" s="37">
        <f>44+55.1+55.9+56.9+55.7+56.9+55.7+56.9+55.7+56.8+88.7+56.6+88.6+56.7+92.8+56.7+92.8+56.7+92.8+56.7+105.2+56.7+105.2+56.7+110+56.7+110.1+56.7+110+56.8</f>
        <v>2112.8000000000002</v>
      </c>
    </row>
    <row r="30" spans="1:7">
      <c r="A30" s="87" t="s">
        <v>100</v>
      </c>
      <c r="B30" s="82"/>
      <c r="C30" s="82"/>
      <c r="D30" s="82"/>
      <c r="E30" s="82"/>
      <c r="F30" s="82"/>
      <c r="G30" s="88"/>
    </row>
    <row r="31" spans="1:7" ht="13.5" thickBot="1">
      <c r="A31" s="84"/>
      <c r="B31" s="85"/>
      <c r="C31" s="85"/>
      <c r="D31" s="85"/>
      <c r="E31" s="85"/>
      <c r="F31" s="85"/>
      <c r="G31" s="86"/>
    </row>
    <row r="32" spans="1:7" ht="13.5" thickBot="1">
      <c r="A32" s="66" t="s">
        <v>1</v>
      </c>
      <c r="B32" s="67"/>
      <c r="C32" s="67"/>
      <c r="D32" s="68"/>
      <c r="E32" s="16" t="s">
        <v>2</v>
      </c>
      <c r="F32" s="16" t="s">
        <v>3</v>
      </c>
      <c r="G32" s="16" t="s">
        <v>4</v>
      </c>
    </row>
    <row r="33" spans="1:7" ht="13.5" thickBot="1">
      <c r="A33" s="69" t="s">
        <v>5</v>
      </c>
      <c r="B33" s="70"/>
      <c r="C33" s="70"/>
      <c r="D33" s="71"/>
      <c r="E33" s="19">
        <v>1484</v>
      </c>
      <c r="F33" s="19">
        <v>4.01</v>
      </c>
      <c r="G33" s="19">
        <f>E33*F33</f>
        <v>5950.8399999999992</v>
      </c>
    </row>
    <row r="34" spans="1:7" ht="13.5" thickBot="1">
      <c r="A34" s="69" t="s">
        <v>6</v>
      </c>
      <c r="B34" s="70"/>
      <c r="C34" s="70"/>
      <c r="D34" s="71"/>
      <c r="E34" s="69">
        <v>8390.5</v>
      </c>
      <c r="F34" s="71"/>
      <c r="G34" s="20">
        <f>G33/E34</f>
        <v>0.70923544484834034</v>
      </c>
    </row>
    <row r="35" spans="1:7">
      <c r="A35" s="87" t="s">
        <v>99</v>
      </c>
      <c r="B35" s="82"/>
      <c r="C35" s="82"/>
      <c r="D35" s="82"/>
      <c r="E35" s="82"/>
      <c r="F35" s="82"/>
      <c r="G35" s="83"/>
    </row>
    <row r="36" spans="1:7" ht="13.5" thickBot="1">
      <c r="A36" s="84"/>
      <c r="B36" s="85"/>
      <c r="C36" s="85"/>
      <c r="D36" s="85"/>
      <c r="E36" s="85"/>
      <c r="F36" s="85"/>
      <c r="G36" s="86"/>
    </row>
    <row r="37" spans="1:7" ht="13.5" thickBot="1">
      <c r="A37" s="66" t="s">
        <v>1</v>
      </c>
      <c r="B37" s="67"/>
      <c r="C37" s="67"/>
      <c r="D37" s="68"/>
      <c r="E37" s="16" t="s">
        <v>2</v>
      </c>
      <c r="F37" s="16" t="s">
        <v>3</v>
      </c>
      <c r="G37" s="16" t="s">
        <v>4</v>
      </c>
    </row>
    <row r="38" spans="1:7" ht="13.5" thickBot="1">
      <c r="A38" s="69" t="s">
        <v>5</v>
      </c>
      <c r="B38" s="70"/>
      <c r="C38" s="70"/>
      <c r="D38" s="71"/>
      <c r="E38" s="19">
        <v>1708</v>
      </c>
      <c r="F38" s="19">
        <v>4.01</v>
      </c>
      <c r="G38" s="19">
        <f>E38*F38</f>
        <v>6849.08</v>
      </c>
    </row>
    <row r="39" spans="1:7" ht="13.5" thickBot="1">
      <c r="A39" s="69" t="s">
        <v>6</v>
      </c>
      <c r="B39" s="70"/>
      <c r="C39" s="70"/>
      <c r="D39" s="71"/>
      <c r="E39" s="69">
        <v>8390.5</v>
      </c>
      <c r="F39" s="71"/>
      <c r="G39" s="20">
        <f>G38/E39</f>
        <v>0.81628985161790124</v>
      </c>
    </row>
    <row r="40" spans="1:7" ht="12.75" customHeight="1" thickBot="1">
      <c r="G40" s="14"/>
    </row>
    <row r="41" spans="1:7" ht="13.5" customHeight="1">
      <c r="A41" s="87" t="s">
        <v>98</v>
      </c>
      <c r="B41" s="82"/>
      <c r="C41" s="82"/>
      <c r="D41" s="82"/>
      <c r="E41" s="82"/>
      <c r="F41" s="82"/>
      <c r="G41" s="83"/>
    </row>
    <row r="42" spans="1:7" ht="13.5" thickBot="1">
      <c r="A42" s="84"/>
      <c r="B42" s="85"/>
      <c r="C42" s="85"/>
      <c r="D42" s="85"/>
      <c r="E42" s="85"/>
      <c r="F42" s="85"/>
      <c r="G42" s="86"/>
    </row>
    <row r="43" spans="1:7" ht="13.5" thickBot="1">
      <c r="A43" s="66" t="s">
        <v>1</v>
      </c>
      <c r="B43" s="67"/>
      <c r="C43" s="67"/>
      <c r="D43" s="68"/>
      <c r="E43" s="16" t="s">
        <v>2</v>
      </c>
      <c r="F43" s="16" t="s">
        <v>3</v>
      </c>
      <c r="G43" s="16" t="s">
        <v>4</v>
      </c>
    </row>
    <row r="44" spans="1:7" ht="13.5" thickBot="1">
      <c r="A44" s="69" t="s">
        <v>5</v>
      </c>
      <c r="B44" s="70"/>
      <c r="C44" s="70"/>
      <c r="D44" s="71"/>
      <c r="E44" s="19">
        <v>1229</v>
      </c>
      <c r="F44" s="19">
        <v>4.01</v>
      </c>
      <c r="G44" s="19">
        <f>E44*F44</f>
        <v>4928.29</v>
      </c>
    </row>
    <row r="45" spans="1:7" ht="13.5" thickBot="1">
      <c r="A45" s="69" t="s">
        <v>6</v>
      </c>
      <c r="B45" s="70"/>
      <c r="C45" s="70"/>
      <c r="D45" s="71"/>
      <c r="E45" s="69">
        <v>8390.5</v>
      </c>
      <c r="F45" s="71"/>
      <c r="G45" s="20">
        <f>G44/E45</f>
        <v>0.58736547285620644</v>
      </c>
    </row>
    <row r="46" spans="1:7">
      <c r="G46" s="14"/>
    </row>
    <row r="47" spans="1:7" ht="13.5" thickBot="1">
      <c r="G47" s="14"/>
    </row>
    <row r="48" spans="1:7">
      <c r="A48" s="87" t="s">
        <v>97</v>
      </c>
      <c r="B48" s="82"/>
      <c r="C48" s="82"/>
      <c r="D48" s="82"/>
      <c r="E48" s="82"/>
      <c r="F48" s="82"/>
      <c r="G48" s="83"/>
    </row>
    <row r="49" spans="1:7" ht="13.5" thickBot="1">
      <c r="A49" s="84"/>
      <c r="B49" s="85"/>
      <c r="C49" s="85"/>
      <c r="D49" s="85"/>
      <c r="E49" s="85"/>
      <c r="F49" s="85"/>
      <c r="G49" s="86"/>
    </row>
    <row r="50" spans="1:7" ht="13.5" thickBot="1">
      <c r="A50" s="66" t="s">
        <v>1</v>
      </c>
      <c r="B50" s="67"/>
      <c r="C50" s="67"/>
      <c r="D50" s="68"/>
      <c r="E50" s="16" t="s">
        <v>2</v>
      </c>
      <c r="F50" s="16" t="s">
        <v>3</v>
      </c>
      <c r="G50" s="16" t="s">
        <v>4</v>
      </c>
    </row>
    <row r="51" spans="1:7" ht="13.5" thickBot="1">
      <c r="A51" s="69" t="s">
        <v>5</v>
      </c>
      <c r="B51" s="70"/>
      <c r="C51" s="70"/>
      <c r="D51" s="71"/>
      <c r="E51" s="19">
        <v>1596</v>
      </c>
      <c r="F51" s="19">
        <v>4.01</v>
      </c>
      <c r="G51" s="19">
        <f>E51*F51</f>
        <v>6399.96</v>
      </c>
    </row>
    <row r="52" spans="1:7" ht="13.5" thickBot="1">
      <c r="A52" s="69" t="s">
        <v>6</v>
      </c>
      <c r="B52" s="70"/>
      <c r="C52" s="70"/>
      <c r="D52" s="71"/>
      <c r="E52" s="69">
        <v>8390.5</v>
      </c>
      <c r="F52" s="71"/>
      <c r="G52" s="20">
        <f>G51/E52</f>
        <v>0.76276264823312079</v>
      </c>
    </row>
    <row r="53" spans="1:7" ht="13.5" thickBot="1">
      <c r="G53" s="14"/>
    </row>
    <row r="54" spans="1:7">
      <c r="A54" s="81" t="s">
        <v>0</v>
      </c>
      <c r="B54" s="82"/>
      <c r="C54" s="82"/>
      <c r="D54" s="82"/>
      <c r="E54" s="82"/>
      <c r="F54" s="82"/>
      <c r="G54" s="83"/>
    </row>
    <row r="55" spans="1:7" ht="13.5" thickBot="1">
      <c r="A55" s="84"/>
      <c r="B55" s="85"/>
      <c r="C55" s="85"/>
      <c r="D55" s="85"/>
      <c r="E55" s="85"/>
      <c r="F55" s="85"/>
      <c r="G55" s="86"/>
    </row>
    <row r="56" spans="1:7" ht="13.5" thickBot="1">
      <c r="A56" s="66" t="s">
        <v>1</v>
      </c>
      <c r="B56" s="67"/>
      <c r="C56" s="67"/>
      <c r="D56" s="68"/>
      <c r="E56" s="16" t="s">
        <v>2</v>
      </c>
      <c r="F56" s="16" t="s">
        <v>3</v>
      </c>
      <c r="G56" s="16" t="s">
        <v>4</v>
      </c>
    </row>
    <row r="57" spans="1:7" ht="13.5" thickBot="1">
      <c r="A57" s="69" t="s">
        <v>5</v>
      </c>
      <c r="B57" s="70"/>
      <c r="C57" s="70"/>
      <c r="D57" s="71"/>
      <c r="E57" s="19">
        <v>1423</v>
      </c>
      <c r="F57" s="19">
        <v>3.89</v>
      </c>
      <c r="G57" s="19">
        <f>E57*F57</f>
        <v>5535.47</v>
      </c>
    </row>
    <row r="58" spans="1:7" ht="13.5" thickBot="1">
      <c r="A58" s="69" t="s">
        <v>6</v>
      </c>
      <c r="B58" s="70"/>
      <c r="C58" s="70"/>
      <c r="D58" s="71"/>
      <c r="E58" s="69">
        <v>8390.5</v>
      </c>
      <c r="F58" s="71"/>
      <c r="G58" s="20">
        <f>G57/E58</f>
        <v>0.65973064775639123</v>
      </c>
    </row>
    <row r="59" spans="1:7" ht="13.5" thickBot="1">
      <c r="G59" s="14"/>
    </row>
    <row r="60" spans="1:7">
      <c r="A60" s="81" t="s">
        <v>7</v>
      </c>
      <c r="B60" s="82"/>
      <c r="C60" s="82"/>
      <c r="D60" s="82"/>
      <c r="E60" s="82"/>
      <c r="F60" s="82"/>
      <c r="G60" s="83"/>
    </row>
    <row r="61" spans="1:7" ht="13.5" thickBot="1">
      <c r="A61" s="84"/>
      <c r="B61" s="85"/>
      <c r="C61" s="85"/>
      <c r="D61" s="85"/>
      <c r="E61" s="85"/>
      <c r="F61" s="85"/>
      <c r="G61" s="86"/>
    </row>
    <row r="62" spans="1:7" ht="13.5" thickBot="1">
      <c r="A62" s="66" t="s">
        <v>1</v>
      </c>
      <c r="B62" s="67"/>
      <c r="C62" s="67"/>
      <c r="D62" s="68"/>
      <c r="E62" s="16" t="s">
        <v>2</v>
      </c>
      <c r="F62" s="16" t="s">
        <v>3</v>
      </c>
      <c r="G62" s="16" t="s">
        <v>4</v>
      </c>
    </row>
    <row r="63" spans="1:7" ht="13.5" thickBot="1">
      <c r="A63" s="69" t="s">
        <v>5</v>
      </c>
      <c r="B63" s="70"/>
      <c r="C63" s="70"/>
      <c r="D63" s="71"/>
      <c r="E63" s="19">
        <v>1853</v>
      </c>
      <c r="F63" s="19">
        <v>3.89</v>
      </c>
      <c r="G63" s="19">
        <f>E63*F63</f>
        <v>7208.17</v>
      </c>
    </row>
    <row r="64" spans="1:7" ht="13.5" thickBot="1">
      <c r="A64" s="69" t="s">
        <v>6</v>
      </c>
      <c r="B64" s="70"/>
      <c r="C64" s="70"/>
      <c r="D64" s="71"/>
      <c r="E64" s="69">
        <v>8390.5</v>
      </c>
      <c r="F64" s="71"/>
      <c r="G64" s="20">
        <f>G63/E64</f>
        <v>0.85908706274953817</v>
      </c>
    </row>
    <row r="65" spans="1:8">
      <c r="G65" s="14"/>
    </row>
    <row r="66" spans="1:8" ht="13.5" thickBot="1">
      <c r="G66" s="14"/>
    </row>
    <row r="67" spans="1:8">
      <c r="A67" s="81" t="s">
        <v>8</v>
      </c>
      <c r="B67" s="82"/>
      <c r="C67" s="82"/>
      <c r="D67" s="82"/>
      <c r="E67" s="82"/>
      <c r="F67" s="82"/>
      <c r="G67" s="83"/>
    </row>
    <row r="68" spans="1:8" ht="13.5" thickBot="1">
      <c r="A68" s="84"/>
      <c r="B68" s="85"/>
      <c r="C68" s="85"/>
      <c r="D68" s="85"/>
      <c r="E68" s="85"/>
      <c r="F68" s="85"/>
      <c r="G68" s="86"/>
    </row>
    <row r="69" spans="1:8" ht="13.5" thickBot="1">
      <c r="A69" s="66" t="s">
        <v>1</v>
      </c>
      <c r="B69" s="67"/>
      <c r="C69" s="67"/>
      <c r="D69" s="68"/>
      <c r="E69" s="16" t="s">
        <v>2</v>
      </c>
      <c r="F69" s="16" t="s">
        <v>3</v>
      </c>
      <c r="G69" s="16" t="s">
        <v>4</v>
      </c>
    </row>
    <row r="70" spans="1:8" ht="13.5" thickBot="1">
      <c r="A70" s="69" t="s">
        <v>5</v>
      </c>
      <c r="B70" s="70"/>
      <c r="C70" s="70"/>
      <c r="D70" s="71"/>
      <c r="E70" s="19">
        <v>1509</v>
      </c>
      <c r="F70" s="19">
        <v>3.89</v>
      </c>
      <c r="G70" s="19">
        <f>E70*F70</f>
        <v>5870.01</v>
      </c>
      <c r="H70" s="14" t="s">
        <v>11</v>
      </c>
    </row>
    <row r="71" spans="1:8" ht="13.5" thickBot="1">
      <c r="A71" s="69" t="s">
        <v>6</v>
      </c>
      <c r="B71" s="70"/>
      <c r="C71" s="70"/>
      <c r="D71" s="71"/>
      <c r="E71" s="69">
        <v>8390.5</v>
      </c>
      <c r="F71" s="71"/>
      <c r="G71" s="20">
        <f>G70/E71</f>
        <v>0.69960193075502064</v>
      </c>
    </row>
    <row r="72" spans="1:8">
      <c r="G72" s="14"/>
    </row>
    <row r="73" spans="1:8" ht="13.5" thickBot="1">
      <c r="G73" s="14"/>
    </row>
    <row r="74" spans="1:8">
      <c r="A74" s="81" t="s">
        <v>9</v>
      </c>
      <c r="B74" s="82"/>
      <c r="C74" s="82"/>
      <c r="D74" s="82"/>
      <c r="E74" s="82"/>
      <c r="F74" s="82"/>
      <c r="G74" s="83"/>
    </row>
    <row r="75" spans="1:8" ht="13.5" thickBot="1">
      <c r="A75" s="84"/>
      <c r="B75" s="85"/>
      <c r="C75" s="85"/>
      <c r="D75" s="85"/>
      <c r="E75" s="85"/>
      <c r="F75" s="85"/>
      <c r="G75" s="86"/>
    </row>
    <row r="76" spans="1:8" ht="13.5" thickBot="1">
      <c r="A76" s="66" t="s">
        <v>1</v>
      </c>
      <c r="B76" s="67"/>
      <c r="C76" s="67"/>
      <c r="D76" s="68"/>
      <c r="E76" s="16" t="s">
        <v>2</v>
      </c>
      <c r="F76" s="16" t="s">
        <v>3</v>
      </c>
      <c r="G76" s="16" t="s">
        <v>4</v>
      </c>
    </row>
    <row r="77" spans="1:8" ht="13.5" thickBot="1">
      <c r="A77" s="69" t="s">
        <v>5</v>
      </c>
      <c r="B77" s="70"/>
      <c r="C77" s="70"/>
      <c r="D77" s="71"/>
      <c r="E77" s="19">
        <v>2104</v>
      </c>
      <c r="F77" s="19">
        <v>3.89</v>
      </c>
      <c r="G77" s="19">
        <f>E77*F77</f>
        <v>8184.56</v>
      </c>
      <c r="H77" s="14" t="s">
        <v>13</v>
      </c>
    </row>
    <row r="78" spans="1:8" ht="13.5" thickBot="1">
      <c r="A78" s="69" t="s">
        <v>6</v>
      </c>
      <c r="B78" s="70"/>
      <c r="C78" s="70"/>
      <c r="D78" s="71"/>
      <c r="E78" s="69">
        <v>8390.5</v>
      </c>
      <c r="F78" s="71"/>
      <c r="G78" s="20">
        <f>G77/E78</f>
        <v>0.97545557475716593</v>
      </c>
    </row>
    <row r="79" spans="1:8">
      <c r="G79" s="14"/>
    </row>
    <row r="80" spans="1:8" ht="13.5" thickBot="1">
      <c r="G80" s="14"/>
    </row>
    <row r="81" spans="1:8">
      <c r="A81" s="81" t="s">
        <v>10</v>
      </c>
      <c r="B81" s="82"/>
      <c r="C81" s="82"/>
      <c r="D81" s="82"/>
      <c r="E81" s="82"/>
      <c r="F81" s="82"/>
      <c r="G81" s="83"/>
    </row>
    <row r="82" spans="1:8" ht="13.5" thickBot="1">
      <c r="A82" s="84"/>
      <c r="B82" s="85"/>
      <c r="C82" s="85"/>
      <c r="D82" s="85"/>
      <c r="E82" s="85"/>
      <c r="F82" s="85"/>
      <c r="G82" s="86"/>
    </row>
    <row r="83" spans="1:8" ht="13.5" thickBot="1">
      <c r="A83" s="66" t="s">
        <v>1</v>
      </c>
      <c r="B83" s="67"/>
      <c r="C83" s="67"/>
      <c r="D83" s="68"/>
      <c r="E83" s="16" t="s">
        <v>2</v>
      </c>
      <c r="F83" s="16" t="s">
        <v>3</v>
      </c>
      <c r="G83" s="16" t="s">
        <v>4</v>
      </c>
    </row>
    <row r="84" spans="1:8" ht="13.5" thickBot="1">
      <c r="A84" s="69" t="s">
        <v>5</v>
      </c>
      <c r="B84" s="70"/>
      <c r="C84" s="70"/>
      <c r="D84" s="71"/>
      <c r="E84" s="19">
        <v>1212</v>
      </c>
      <c r="F84" s="19">
        <v>3.89</v>
      </c>
      <c r="G84" s="19">
        <f>E84*F84</f>
        <v>4714.68</v>
      </c>
      <c r="H84" s="14" t="s">
        <v>15</v>
      </c>
    </row>
    <row r="85" spans="1:8" ht="13.5" thickBot="1">
      <c r="A85" s="69" t="s">
        <v>6</v>
      </c>
      <c r="B85" s="70"/>
      <c r="C85" s="70"/>
      <c r="D85" s="71"/>
      <c r="E85" s="69">
        <v>8390.5</v>
      </c>
      <c r="F85" s="71"/>
      <c r="G85" s="20">
        <f>G84/E85</f>
        <v>0.56190691853882369</v>
      </c>
    </row>
    <row r="86" spans="1:8">
      <c r="G86" s="14"/>
    </row>
    <row r="87" spans="1:8" ht="13.5" thickBot="1">
      <c r="G87" s="14"/>
    </row>
    <row r="88" spans="1:8">
      <c r="A88" s="81" t="s">
        <v>12</v>
      </c>
      <c r="B88" s="82"/>
      <c r="C88" s="82"/>
      <c r="D88" s="82"/>
      <c r="E88" s="82"/>
      <c r="F88" s="82"/>
      <c r="G88" s="83"/>
    </row>
    <row r="89" spans="1:8" ht="13.5" thickBot="1">
      <c r="A89" s="84"/>
      <c r="B89" s="85"/>
      <c r="C89" s="85"/>
      <c r="D89" s="85"/>
      <c r="E89" s="85"/>
      <c r="F89" s="85"/>
      <c r="G89" s="86"/>
    </row>
    <row r="90" spans="1:8" ht="13.5" thickBot="1">
      <c r="A90" s="66" t="s">
        <v>1</v>
      </c>
      <c r="B90" s="67"/>
      <c r="C90" s="67"/>
      <c r="D90" s="68"/>
      <c r="E90" s="16" t="s">
        <v>2</v>
      </c>
      <c r="F90" s="16" t="s">
        <v>3</v>
      </c>
      <c r="G90" s="16" t="s">
        <v>4</v>
      </c>
      <c r="H90" s="14" t="s">
        <v>17</v>
      </c>
    </row>
    <row r="91" spans="1:8" ht="13.5" thickBot="1">
      <c r="A91" s="69" t="s">
        <v>5</v>
      </c>
      <c r="B91" s="70"/>
      <c r="C91" s="70"/>
      <c r="D91" s="71"/>
      <c r="E91" s="19">
        <v>1555</v>
      </c>
      <c r="F91" s="19">
        <v>3.89</v>
      </c>
      <c r="G91" s="19">
        <f>E91*F91</f>
        <v>6048.95</v>
      </c>
    </row>
    <row r="92" spans="1:8" ht="13.5" thickBot="1">
      <c r="A92" s="69" t="s">
        <v>6</v>
      </c>
      <c r="B92" s="70"/>
      <c r="C92" s="70"/>
      <c r="D92" s="71"/>
      <c r="E92" s="69">
        <v>8390.5</v>
      </c>
      <c r="F92" s="71"/>
      <c r="G92" s="20">
        <f>G91/E92</f>
        <v>0.72092843096358972</v>
      </c>
    </row>
    <row r="93" spans="1:8">
      <c r="G93" s="14"/>
    </row>
    <row r="94" spans="1:8" ht="13.5" thickBot="1">
      <c r="G94" s="14"/>
    </row>
    <row r="95" spans="1:8">
      <c r="A95" s="81" t="s">
        <v>14</v>
      </c>
      <c r="B95" s="82"/>
      <c r="C95" s="82"/>
      <c r="D95" s="82"/>
      <c r="E95" s="82"/>
      <c r="F95" s="82"/>
      <c r="G95" s="83"/>
    </row>
    <row r="96" spans="1:8" ht="13.5" thickBot="1">
      <c r="A96" s="84"/>
      <c r="B96" s="85"/>
      <c r="C96" s="85"/>
      <c r="D96" s="85"/>
      <c r="E96" s="85"/>
      <c r="F96" s="85"/>
      <c r="G96" s="86"/>
      <c r="H96" s="14" t="s">
        <v>19</v>
      </c>
    </row>
    <row r="97" spans="1:8" ht="13.5" thickBot="1">
      <c r="A97" s="66" t="s">
        <v>1</v>
      </c>
      <c r="B97" s="67"/>
      <c r="C97" s="67"/>
      <c r="D97" s="68"/>
      <c r="E97" s="16" t="s">
        <v>2</v>
      </c>
      <c r="F97" s="16" t="s">
        <v>3</v>
      </c>
      <c r="G97" s="16" t="s">
        <v>4</v>
      </c>
    </row>
    <row r="98" spans="1:8" ht="13.5" thickBot="1">
      <c r="A98" s="69" t="s">
        <v>5</v>
      </c>
      <c r="B98" s="70"/>
      <c r="C98" s="70"/>
      <c r="D98" s="71"/>
      <c r="E98" s="19">
        <v>1860</v>
      </c>
      <c r="F98" s="19">
        <v>3.89</v>
      </c>
      <c r="G98" s="19">
        <f>E98*F98</f>
        <v>7235.4000000000005</v>
      </c>
    </row>
    <row r="99" spans="1:8" ht="13.5" thickBot="1">
      <c r="A99" s="69" t="s">
        <v>6</v>
      </c>
      <c r="B99" s="70"/>
      <c r="C99" s="70"/>
      <c r="D99" s="71"/>
      <c r="E99" s="69">
        <v>8390.5</v>
      </c>
      <c r="F99" s="71"/>
      <c r="G99" s="20">
        <f>G98/E99</f>
        <v>0.86233239973779874</v>
      </c>
    </row>
    <row r="100" spans="1:8" ht="13.5" thickBot="1">
      <c r="G100" s="14"/>
    </row>
    <row r="101" spans="1:8">
      <c r="A101" s="81" t="s">
        <v>16</v>
      </c>
      <c r="B101" s="82"/>
      <c r="C101" s="82"/>
      <c r="D101" s="82"/>
      <c r="E101" s="82"/>
      <c r="F101" s="82"/>
      <c r="G101" s="83"/>
    </row>
    <row r="102" spans="1:8" ht="13.5" thickBot="1">
      <c r="A102" s="84"/>
      <c r="B102" s="85"/>
      <c r="C102" s="85"/>
      <c r="D102" s="85"/>
      <c r="E102" s="85"/>
      <c r="F102" s="85"/>
      <c r="G102" s="86"/>
      <c r="H102" s="14" t="s">
        <v>21</v>
      </c>
    </row>
    <row r="103" spans="1:8" ht="13.5" thickBot="1">
      <c r="A103" s="66" t="s">
        <v>1</v>
      </c>
      <c r="B103" s="67"/>
      <c r="C103" s="67"/>
      <c r="D103" s="68"/>
      <c r="E103" s="16" t="s">
        <v>2</v>
      </c>
      <c r="F103" s="16" t="s">
        <v>3</v>
      </c>
      <c r="G103" s="16" t="s">
        <v>4</v>
      </c>
    </row>
    <row r="104" spans="1:8" ht="18.75" customHeight="1" thickBot="1">
      <c r="A104" s="69" t="s">
        <v>5</v>
      </c>
      <c r="B104" s="70"/>
      <c r="C104" s="70"/>
      <c r="D104" s="71"/>
      <c r="E104" s="19">
        <v>1560</v>
      </c>
      <c r="F104" s="19">
        <v>3.89</v>
      </c>
      <c r="G104" s="19">
        <f>E104*F104</f>
        <v>6068.4000000000005</v>
      </c>
    </row>
    <row r="105" spans="1:8" ht="12.75" customHeight="1" thickBot="1">
      <c r="A105" s="69" t="s">
        <v>6</v>
      </c>
      <c r="B105" s="70"/>
      <c r="C105" s="70"/>
      <c r="D105" s="71"/>
      <c r="E105" s="69">
        <v>8390.5</v>
      </c>
      <c r="F105" s="71"/>
      <c r="G105" s="20">
        <f>G104/E105</f>
        <v>0.72324652881234741</v>
      </c>
    </row>
    <row r="106" spans="1:8" ht="13.5" customHeight="1" thickBot="1">
      <c r="G106" s="14"/>
    </row>
    <row r="107" spans="1:8">
      <c r="A107" s="81" t="s">
        <v>18</v>
      </c>
      <c r="B107" s="82"/>
      <c r="C107" s="82"/>
      <c r="D107" s="82"/>
      <c r="E107" s="82"/>
      <c r="F107" s="82"/>
      <c r="G107" s="83"/>
    </row>
    <row r="108" spans="1:8" ht="13.5" thickBot="1">
      <c r="A108" s="84"/>
      <c r="B108" s="85"/>
      <c r="C108" s="85"/>
      <c r="D108" s="85"/>
      <c r="E108" s="85"/>
      <c r="F108" s="85"/>
      <c r="G108" s="86"/>
      <c r="H108" s="14" t="s">
        <v>23</v>
      </c>
    </row>
    <row r="109" spans="1:8" ht="13.5" thickBot="1">
      <c r="A109" s="66" t="s">
        <v>1</v>
      </c>
      <c r="B109" s="67"/>
      <c r="C109" s="67"/>
      <c r="D109" s="68"/>
      <c r="E109" s="16" t="s">
        <v>2</v>
      </c>
      <c r="F109" s="16" t="s">
        <v>3</v>
      </c>
      <c r="G109" s="16" t="s">
        <v>4</v>
      </c>
    </row>
    <row r="110" spans="1:8" ht="12.75" customHeight="1" thickBot="1">
      <c r="A110" s="69" t="s">
        <v>5</v>
      </c>
      <c r="B110" s="70"/>
      <c r="C110" s="70"/>
      <c r="D110" s="71"/>
      <c r="E110" s="19">
        <v>1323</v>
      </c>
      <c r="F110" s="19">
        <v>3.89</v>
      </c>
      <c r="G110" s="19">
        <f>E110*F110</f>
        <v>5146.47</v>
      </c>
    </row>
    <row r="111" spans="1:8" ht="13.5" customHeight="1" thickBot="1">
      <c r="A111" s="69" t="s">
        <v>6</v>
      </c>
      <c r="B111" s="70"/>
      <c r="C111" s="70"/>
      <c r="D111" s="71"/>
      <c r="E111" s="69">
        <v>8390.5</v>
      </c>
      <c r="F111" s="71"/>
      <c r="G111" s="20">
        <f>G110/E111</f>
        <v>0.61336869078124068</v>
      </c>
    </row>
    <row r="112" spans="1:8" ht="13.5" thickBot="1">
      <c r="G112" s="14"/>
    </row>
    <row r="113" spans="1:12">
      <c r="A113" s="81" t="s">
        <v>20</v>
      </c>
      <c r="B113" s="82"/>
      <c r="C113" s="82"/>
      <c r="D113" s="82"/>
      <c r="E113" s="82"/>
      <c r="F113" s="82"/>
      <c r="G113" s="83"/>
    </row>
    <row r="114" spans="1:12" ht="13.5" thickBot="1">
      <c r="A114" s="84"/>
      <c r="B114" s="85"/>
      <c r="C114" s="85"/>
      <c r="D114" s="85"/>
      <c r="E114" s="85"/>
      <c r="F114" s="85"/>
      <c r="G114" s="86"/>
      <c r="H114" s="14" t="s">
        <v>25</v>
      </c>
    </row>
    <row r="115" spans="1:12" ht="13.5" thickBot="1">
      <c r="A115" s="66" t="s">
        <v>1</v>
      </c>
      <c r="B115" s="67"/>
      <c r="C115" s="67"/>
      <c r="D115" s="68"/>
      <c r="E115" s="16" t="s">
        <v>2</v>
      </c>
      <c r="F115" s="16" t="s">
        <v>3</v>
      </c>
      <c r="G115" s="16" t="s">
        <v>4</v>
      </c>
      <c r="H115" s="14" t="s">
        <v>26</v>
      </c>
    </row>
    <row r="116" spans="1:12" ht="28.5" customHeight="1" thickBot="1">
      <c r="A116" s="69" t="s">
        <v>5</v>
      </c>
      <c r="B116" s="70"/>
      <c r="C116" s="70"/>
      <c r="D116" s="71"/>
      <c r="E116" s="19">
        <v>2094</v>
      </c>
      <c r="F116" s="19">
        <v>3.89</v>
      </c>
      <c r="G116" s="19">
        <f>E116*F116</f>
        <v>8145.66</v>
      </c>
      <c r="H116"/>
    </row>
    <row r="117" spans="1:12" ht="21" customHeight="1" thickBot="1">
      <c r="A117" s="69" t="s">
        <v>6</v>
      </c>
      <c r="B117" s="70"/>
      <c r="C117" s="70"/>
      <c r="D117" s="71"/>
      <c r="E117" s="69">
        <v>8390.5</v>
      </c>
      <c r="F117" s="71"/>
      <c r="G117" s="20">
        <f>G116/E117</f>
        <v>0.97081937905965077</v>
      </c>
      <c r="H117" s="22"/>
    </row>
    <row r="118" spans="1:12" ht="15.75" customHeight="1" thickBot="1">
      <c r="G118" s="14"/>
      <c r="H118"/>
    </row>
    <row r="119" spans="1:12" ht="17.25" customHeight="1">
      <c r="A119" s="95" t="s">
        <v>22</v>
      </c>
      <c r="B119" s="96"/>
      <c r="C119" s="96"/>
      <c r="D119" s="96"/>
      <c r="E119" s="96"/>
      <c r="F119" s="96"/>
      <c r="G119" s="97"/>
      <c r="H119" s="24" t="s">
        <v>28</v>
      </c>
      <c r="I119" s="35"/>
    </row>
    <row r="120" spans="1:12" ht="17.25" customHeight="1" thickBot="1">
      <c r="A120" s="98"/>
      <c r="B120" s="99"/>
      <c r="C120" s="99"/>
      <c r="D120" s="99"/>
      <c r="E120" s="99"/>
      <c r="F120" s="99"/>
      <c r="G120" s="100"/>
      <c r="H120" s="28"/>
    </row>
    <row r="121" spans="1:12" ht="19.5" thickBot="1">
      <c r="A121" s="66" t="s">
        <v>1</v>
      </c>
      <c r="B121" s="67"/>
      <c r="C121" s="67"/>
      <c r="D121" s="68"/>
      <c r="E121" s="16" t="s">
        <v>2</v>
      </c>
      <c r="F121" s="16" t="s">
        <v>3</v>
      </c>
      <c r="G121" s="16" t="s">
        <v>4</v>
      </c>
      <c r="H121" s="29"/>
    </row>
    <row r="122" spans="1:12" ht="18.75" customHeight="1" thickBot="1">
      <c r="A122" s="69" t="s">
        <v>5</v>
      </c>
      <c r="B122" s="70"/>
      <c r="C122" s="70"/>
      <c r="D122" s="71"/>
      <c r="E122" s="19" t="e">
        <f>#REF!</f>
        <v>#REF!</v>
      </c>
      <c r="F122" s="19">
        <v>3.89</v>
      </c>
      <c r="G122" s="19" t="e">
        <f>E122*F122</f>
        <v>#REF!</v>
      </c>
      <c r="H122" s="22"/>
    </row>
    <row r="123" spans="1:12" ht="27.75" customHeight="1" thickBot="1">
      <c r="A123" s="69" t="s">
        <v>6</v>
      </c>
      <c r="B123" s="70"/>
      <c r="C123" s="70"/>
      <c r="D123" s="71"/>
      <c r="E123" s="69">
        <v>8390.5</v>
      </c>
      <c r="F123" s="71"/>
      <c r="G123" s="20" t="e">
        <f>G122/E123</f>
        <v>#REF!</v>
      </c>
      <c r="H123"/>
    </row>
    <row r="124" spans="1:12" ht="24" customHeight="1" thickBot="1">
      <c r="H124" s="28" t="s">
        <v>31</v>
      </c>
    </row>
    <row r="125" spans="1:12" ht="24" customHeight="1">
      <c r="A125" s="95" t="s">
        <v>24</v>
      </c>
      <c r="B125" s="96"/>
      <c r="C125" s="96"/>
      <c r="D125" s="96"/>
      <c r="E125" s="96"/>
      <c r="F125" s="96"/>
      <c r="G125" s="97"/>
      <c r="H125" s="28"/>
    </row>
    <row r="126" spans="1:12" ht="19.5" thickBot="1">
      <c r="A126" s="98"/>
      <c r="B126" s="99"/>
      <c r="C126" s="99"/>
      <c r="D126" s="99"/>
      <c r="E126" s="99"/>
      <c r="F126" s="99"/>
      <c r="G126" s="100"/>
      <c r="H126" s="29"/>
    </row>
    <row r="127" spans="1:12" ht="19.5" customHeight="1" thickBot="1">
      <c r="A127" s="74" t="s">
        <v>1</v>
      </c>
      <c r="B127" s="75"/>
      <c r="C127" s="75"/>
      <c r="D127" s="76"/>
      <c r="E127" s="16" t="s">
        <v>2</v>
      </c>
      <c r="F127" s="16" t="s">
        <v>3</v>
      </c>
      <c r="G127" s="16" t="s">
        <v>4</v>
      </c>
      <c r="H127" s="22"/>
    </row>
    <row r="128" spans="1:12" ht="27" customHeight="1" thickBot="1">
      <c r="A128" s="69" t="s">
        <v>5</v>
      </c>
      <c r="B128" s="70"/>
      <c r="C128" s="70"/>
      <c r="D128" s="71"/>
      <c r="E128" s="19">
        <v>2622</v>
      </c>
      <c r="F128" s="19">
        <v>3.89</v>
      </c>
      <c r="G128" s="19">
        <f>E128*F128</f>
        <v>10199.58</v>
      </c>
      <c r="L128" s="13"/>
    </row>
    <row r="129" spans="1:12" ht="22.5" customHeight="1" thickBot="1">
      <c r="A129" s="69" t="s">
        <v>6</v>
      </c>
      <c r="B129" s="70"/>
      <c r="C129" s="70"/>
      <c r="D129" s="71"/>
      <c r="E129" s="69">
        <v>8390.5</v>
      </c>
      <c r="F129" s="71"/>
      <c r="G129" s="20">
        <f>G128/E129</f>
        <v>1.2156105118884453</v>
      </c>
      <c r="H129" s="28" t="s">
        <v>34</v>
      </c>
    </row>
    <row r="130" spans="1:12" ht="13.5" thickBot="1">
      <c r="A130" s="17"/>
      <c r="B130" s="18"/>
      <c r="C130" s="18"/>
      <c r="D130" s="18"/>
      <c r="E130" s="18"/>
      <c r="F130" s="18"/>
      <c r="G130" s="21"/>
    </row>
    <row r="131" spans="1:12" ht="19.5" thickBot="1">
      <c r="A131" s="89" t="s">
        <v>27</v>
      </c>
      <c r="B131" s="90"/>
      <c r="C131" s="90"/>
      <c r="D131" s="90"/>
      <c r="E131" s="90"/>
      <c r="F131" s="90"/>
      <c r="G131" s="91"/>
      <c r="H131" s="29"/>
    </row>
    <row r="132" spans="1:12" ht="22.5" customHeight="1" thickBot="1">
      <c r="A132" s="66" t="s">
        <v>1</v>
      </c>
      <c r="B132" s="67"/>
      <c r="C132" s="67"/>
      <c r="D132" s="68"/>
      <c r="E132" s="16" t="s">
        <v>2</v>
      </c>
      <c r="F132" s="16" t="s">
        <v>3</v>
      </c>
      <c r="G132" s="16" t="s">
        <v>4</v>
      </c>
      <c r="H132" s="22"/>
    </row>
    <row r="133" spans="1:12" ht="27" customHeight="1" thickBot="1">
      <c r="A133" s="69" t="s">
        <v>5</v>
      </c>
      <c r="B133" s="70"/>
      <c r="C133" s="70"/>
      <c r="D133" s="71"/>
      <c r="E133" s="23">
        <v>2622</v>
      </c>
      <c r="F133" s="19">
        <v>3.89</v>
      </c>
      <c r="G133" s="19">
        <f>E133*F133</f>
        <v>10199.58</v>
      </c>
    </row>
    <row r="134" spans="1:12" ht="13.5" thickBot="1">
      <c r="A134" s="69" t="s">
        <v>6</v>
      </c>
      <c r="B134" s="70"/>
      <c r="C134" s="70"/>
      <c r="D134" s="71"/>
      <c r="E134" s="69">
        <v>8390.5</v>
      </c>
      <c r="F134" s="71"/>
      <c r="G134" s="20">
        <f>G133/E134</f>
        <v>1.2156105118884453</v>
      </c>
      <c r="H134" s="28" t="s">
        <v>37</v>
      </c>
    </row>
    <row r="135" spans="1:12" ht="13.5" thickBot="1">
      <c r="A135" s="25"/>
      <c r="B135" s="26"/>
      <c r="C135" s="26"/>
      <c r="D135" s="26"/>
      <c r="E135" s="26"/>
      <c r="F135" s="26"/>
      <c r="G135" s="27"/>
      <c r="H135" s="28"/>
    </row>
    <row r="136" spans="1:12" ht="19.5" thickBot="1">
      <c r="A136" s="92" t="s">
        <v>29</v>
      </c>
      <c r="B136" s="93"/>
      <c r="C136" s="93"/>
      <c r="D136" s="93"/>
      <c r="E136" s="93"/>
      <c r="F136" s="93"/>
      <c r="G136" s="94"/>
      <c r="H136" s="29"/>
      <c r="L136" s="13"/>
    </row>
    <row r="137" spans="1:12" ht="21.75" customHeight="1" thickBot="1">
      <c r="A137" s="66" t="s">
        <v>1</v>
      </c>
      <c r="B137" s="67"/>
      <c r="C137" s="67"/>
      <c r="D137" s="68"/>
      <c r="E137" s="30" t="s">
        <v>2</v>
      </c>
      <c r="F137" s="30" t="s">
        <v>3</v>
      </c>
      <c r="G137" s="31" t="s">
        <v>4</v>
      </c>
      <c r="H137" s="22"/>
    </row>
    <row r="138" spans="1:12" ht="28.5" customHeight="1" thickBot="1">
      <c r="A138" s="72" t="s">
        <v>30</v>
      </c>
      <c r="B138" s="73"/>
      <c r="C138" s="73"/>
      <c r="D138" s="101"/>
      <c r="E138" s="19">
        <v>3782</v>
      </c>
      <c r="F138" s="19">
        <v>3.89</v>
      </c>
      <c r="G138" s="32">
        <f>E138*F138</f>
        <v>14711.98</v>
      </c>
    </row>
    <row r="139" spans="1:12" ht="20.25" customHeight="1" thickBot="1">
      <c r="A139" s="69" t="s">
        <v>6</v>
      </c>
      <c r="B139" s="70"/>
      <c r="C139" s="70"/>
      <c r="D139" s="71"/>
      <c r="E139" s="69">
        <v>8390.5</v>
      </c>
      <c r="F139" s="71"/>
      <c r="G139" s="33">
        <f>G138/E139</f>
        <v>1.7534092128001906</v>
      </c>
      <c r="H139" s="28" t="s">
        <v>40</v>
      </c>
    </row>
    <row r="140" spans="1:12" ht="20.25" customHeight="1" thickBot="1">
      <c r="A140" s="23"/>
      <c r="B140" s="23"/>
      <c r="C140" s="23"/>
      <c r="D140" s="23"/>
      <c r="E140" s="23"/>
      <c r="F140" s="23"/>
      <c r="G140" s="34"/>
      <c r="H140" s="28"/>
    </row>
    <row r="141" spans="1:12" ht="19.5" thickBot="1">
      <c r="A141" s="92" t="s">
        <v>32</v>
      </c>
      <c r="B141" s="93"/>
      <c r="C141" s="93"/>
      <c r="D141" s="93"/>
      <c r="E141" s="93"/>
      <c r="F141" s="93"/>
      <c r="G141" s="94"/>
      <c r="H141" s="29"/>
    </row>
    <row r="142" spans="1:12" ht="18.75" customHeight="1" thickBot="1">
      <c r="A142" s="66" t="s">
        <v>1</v>
      </c>
      <c r="B142" s="67"/>
      <c r="C142" s="67"/>
      <c r="D142" s="68"/>
      <c r="E142" s="30" t="s">
        <v>2</v>
      </c>
      <c r="F142" s="30" t="s">
        <v>3</v>
      </c>
      <c r="G142" s="31" t="s">
        <v>4</v>
      </c>
      <c r="H142" s="22"/>
    </row>
    <row r="143" spans="1:12" ht="27" customHeight="1" thickBot="1">
      <c r="A143" s="72" t="s">
        <v>33</v>
      </c>
      <c r="B143" s="73"/>
      <c r="C143" s="73"/>
      <c r="D143" s="101"/>
      <c r="E143" s="19">
        <v>3531</v>
      </c>
      <c r="F143" s="19">
        <v>3.89</v>
      </c>
      <c r="G143" s="32">
        <f>E143*F143</f>
        <v>13735.59</v>
      </c>
    </row>
    <row r="144" spans="1:12" ht="18.75" customHeight="1" thickBot="1">
      <c r="A144" s="69" t="s">
        <v>6</v>
      </c>
      <c r="B144" s="70"/>
      <c r="C144" s="70"/>
      <c r="D144" s="71"/>
      <c r="E144" s="69">
        <v>8390.5</v>
      </c>
      <c r="F144" s="71"/>
      <c r="G144" s="33">
        <f>G143/E144</f>
        <v>1.6370407007925631</v>
      </c>
      <c r="H144" s="28" t="s">
        <v>43</v>
      </c>
    </row>
    <row r="145" spans="1:8" ht="18.75" customHeight="1" thickBot="1">
      <c r="H145" s="28"/>
    </row>
    <row r="146" spans="1:8" ht="19.5" thickBot="1">
      <c r="A146" s="92" t="s">
        <v>35</v>
      </c>
      <c r="B146" s="93"/>
      <c r="C146" s="93"/>
      <c r="D146" s="93"/>
      <c r="E146" s="93"/>
      <c r="F146" s="93"/>
      <c r="G146" s="94"/>
      <c r="H146" s="29"/>
    </row>
    <row r="147" spans="1:8" ht="20.25" customHeight="1" thickBot="1">
      <c r="A147" s="66" t="s">
        <v>1</v>
      </c>
      <c r="B147" s="67"/>
      <c r="C147" s="67"/>
      <c r="D147" s="68"/>
      <c r="E147" s="30" t="s">
        <v>2</v>
      </c>
      <c r="F147" s="30" t="s">
        <v>3</v>
      </c>
      <c r="G147" s="31" t="s">
        <v>4</v>
      </c>
      <c r="H147" s="22"/>
    </row>
    <row r="148" spans="1:8" ht="24.75" customHeight="1" thickBot="1">
      <c r="A148" s="72" t="s">
        <v>36</v>
      </c>
      <c r="B148" s="73"/>
      <c r="C148" s="73"/>
      <c r="D148" s="101"/>
      <c r="E148" s="19">
        <v>3996</v>
      </c>
      <c r="F148" s="19">
        <v>3.89</v>
      </c>
      <c r="G148" s="32">
        <f>E148*F148</f>
        <v>15544.44</v>
      </c>
    </row>
    <row r="149" spans="1:8" ht="19.5" customHeight="1" thickBot="1">
      <c r="A149" s="69" t="s">
        <v>6</v>
      </c>
      <c r="B149" s="70"/>
      <c r="C149" s="70"/>
      <c r="D149" s="71"/>
      <c r="E149" s="69">
        <v>8390.5</v>
      </c>
      <c r="F149" s="71"/>
      <c r="G149" s="33">
        <f>G148/E149</f>
        <v>1.8526238007270128</v>
      </c>
      <c r="H149" s="28" t="s">
        <v>46</v>
      </c>
    </row>
    <row r="150" spans="1:8" ht="19.5" customHeight="1" thickBot="1">
      <c r="A150" s="23"/>
      <c r="B150" s="23"/>
      <c r="C150" s="23"/>
      <c r="D150" s="23"/>
      <c r="E150" s="23"/>
      <c r="F150" s="23"/>
      <c r="G150" s="34"/>
      <c r="H150" s="28"/>
    </row>
    <row r="151" spans="1:8" ht="19.5" thickBot="1">
      <c r="A151" s="92" t="s">
        <v>38</v>
      </c>
      <c r="B151" s="93"/>
      <c r="C151" s="93"/>
      <c r="D151" s="93"/>
      <c r="E151" s="93"/>
      <c r="F151" s="93"/>
      <c r="G151" s="94"/>
      <c r="H151" s="29"/>
    </row>
    <row r="152" spans="1:8" ht="21" customHeight="1" thickBot="1">
      <c r="A152" s="66" t="s">
        <v>1</v>
      </c>
      <c r="B152" s="67"/>
      <c r="C152" s="67"/>
      <c r="D152" s="68"/>
      <c r="E152" s="30" t="s">
        <v>2</v>
      </c>
      <c r="F152" s="30" t="s">
        <v>3</v>
      </c>
      <c r="G152" s="31" t="s">
        <v>4</v>
      </c>
      <c r="H152" s="22"/>
    </row>
    <row r="153" spans="1:8" ht="25.5" customHeight="1" thickBot="1">
      <c r="A153" s="72" t="s">
        <v>39</v>
      </c>
      <c r="B153" s="73"/>
      <c r="C153" s="73"/>
      <c r="D153" s="101"/>
      <c r="E153" s="19">
        <v>4506</v>
      </c>
      <c r="F153" s="19">
        <v>3.89</v>
      </c>
      <c r="G153" s="32">
        <f>E153*F153</f>
        <v>17528.34</v>
      </c>
    </row>
    <row r="154" spans="1:8" ht="18.75" customHeight="1" thickBot="1">
      <c r="A154" s="69" t="s">
        <v>6</v>
      </c>
      <c r="B154" s="70"/>
      <c r="C154" s="70"/>
      <c r="D154" s="71"/>
      <c r="E154" s="69">
        <v>8390.5</v>
      </c>
      <c r="F154" s="71"/>
      <c r="G154" s="33">
        <f>G153/E154</f>
        <v>2.0890697813002803</v>
      </c>
      <c r="H154" s="28" t="s">
        <v>49</v>
      </c>
    </row>
    <row r="155" spans="1:8" ht="18.75" customHeight="1" thickBot="1">
      <c r="A155" s="23"/>
      <c r="B155" s="23"/>
      <c r="C155" s="23"/>
      <c r="D155" s="23"/>
      <c r="E155" s="23"/>
      <c r="F155" s="23"/>
      <c r="G155" s="34"/>
      <c r="H155" s="28"/>
    </row>
    <row r="156" spans="1:8" ht="19.5" thickBot="1">
      <c r="A156" s="92" t="s">
        <v>41</v>
      </c>
      <c r="B156" s="93"/>
      <c r="C156" s="93"/>
      <c r="D156" s="93"/>
      <c r="E156" s="93"/>
      <c r="F156" s="93"/>
      <c r="G156" s="94"/>
      <c r="H156" s="29"/>
    </row>
    <row r="157" spans="1:8" ht="22.5" customHeight="1" thickBot="1">
      <c r="A157" s="66" t="s">
        <v>1</v>
      </c>
      <c r="B157" s="67"/>
      <c r="C157" s="67"/>
      <c r="D157" s="68"/>
      <c r="E157" s="30" t="s">
        <v>2</v>
      </c>
      <c r="F157" s="30" t="s">
        <v>3</v>
      </c>
      <c r="G157" s="31" t="s">
        <v>4</v>
      </c>
      <c r="H157" s="22"/>
    </row>
    <row r="158" spans="1:8" ht="25.5" customHeight="1" thickBot="1">
      <c r="A158" s="72" t="s">
        <v>42</v>
      </c>
      <c r="B158" s="73"/>
      <c r="C158" s="73"/>
      <c r="D158" s="101"/>
      <c r="E158" s="19">
        <v>3769</v>
      </c>
      <c r="F158" s="19">
        <v>3.89</v>
      </c>
      <c r="G158" s="32">
        <f>E158*F158</f>
        <v>14661.41</v>
      </c>
    </row>
    <row r="159" spans="1:8" ht="21.75" customHeight="1" thickBot="1">
      <c r="A159" s="69" t="s">
        <v>6</v>
      </c>
      <c r="B159" s="70"/>
      <c r="C159" s="70"/>
      <c r="D159" s="71"/>
      <c r="E159" s="69">
        <v>8390.5</v>
      </c>
      <c r="F159" s="71"/>
      <c r="G159" s="33">
        <f>G158/E159</f>
        <v>1.747382158393421</v>
      </c>
      <c r="H159" s="28" t="s">
        <v>52</v>
      </c>
    </row>
    <row r="160" spans="1:8" ht="13.5" thickBot="1">
      <c r="A160" s="23"/>
      <c r="B160" s="23"/>
      <c r="C160" s="23"/>
      <c r="D160" s="23"/>
      <c r="E160" s="23"/>
      <c r="F160" s="23"/>
      <c r="G160" s="34"/>
    </row>
    <row r="161" spans="1:7" ht="19.5" thickBot="1">
      <c r="A161" s="92" t="s">
        <v>44</v>
      </c>
      <c r="B161" s="93"/>
      <c r="C161" s="93"/>
      <c r="D161" s="93"/>
      <c r="E161" s="93"/>
      <c r="F161" s="93"/>
      <c r="G161" s="94"/>
    </row>
    <row r="162" spans="1:7" ht="13.5" thickBot="1">
      <c r="A162" s="66" t="s">
        <v>1</v>
      </c>
      <c r="B162" s="67"/>
      <c r="C162" s="67"/>
      <c r="D162" s="68"/>
      <c r="E162" s="30" t="s">
        <v>2</v>
      </c>
      <c r="F162" s="30" t="s">
        <v>3</v>
      </c>
      <c r="G162" s="31" t="s">
        <v>4</v>
      </c>
    </row>
    <row r="163" spans="1:7" ht="13.5" thickBot="1">
      <c r="A163" s="72" t="s">
        <v>45</v>
      </c>
      <c r="B163" s="73"/>
      <c r="C163" s="73"/>
      <c r="D163" s="101"/>
      <c r="E163" s="19">
        <v>4490</v>
      </c>
      <c r="F163" s="19">
        <v>3.89</v>
      </c>
      <c r="G163" s="32">
        <f>E163*F163</f>
        <v>17466.100000000002</v>
      </c>
    </row>
    <row r="164" spans="1:7" ht="13.5" thickBot="1">
      <c r="A164" s="69" t="s">
        <v>6</v>
      </c>
      <c r="B164" s="70"/>
      <c r="C164" s="70"/>
      <c r="D164" s="71"/>
      <c r="E164" s="69">
        <v>8390.5</v>
      </c>
      <c r="F164" s="71"/>
      <c r="G164" s="33">
        <f>G163/E164</f>
        <v>2.0816518681842564</v>
      </c>
    </row>
    <row r="165" spans="1:7" ht="13.5" thickBot="1">
      <c r="A165" s="23"/>
      <c r="B165" s="23"/>
      <c r="C165" s="23"/>
      <c r="D165" s="23"/>
      <c r="E165" s="23"/>
      <c r="F165" s="23"/>
      <c r="G165" s="34"/>
    </row>
    <row r="166" spans="1:7" ht="19.5" thickBot="1">
      <c r="A166" s="92" t="s">
        <v>47</v>
      </c>
      <c r="B166" s="93"/>
      <c r="C166" s="93"/>
      <c r="D166" s="93"/>
      <c r="E166" s="93"/>
      <c r="F166" s="93"/>
      <c r="G166" s="94"/>
    </row>
    <row r="167" spans="1:7" ht="13.5" thickBot="1">
      <c r="A167" s="66" t="s">
        <v>1</v>
      </c>
      <c r="B167" s="67"/>
      <c r="C167" s="67"/>
      <c r="D167" s="68"/>
      <c r="E167" s="30" t="s">
        <v>2</v>
      </c>
      <c r="F167" s="30" t="s">
        <v>3</v>
      </c>
      <c r="G167" s="31" t="s">
        <v>4</v>
      </c>
    </row>
    <row r="168" spans="1:7" ht="13.5" thickBot="1">
      <c r="A168" s="72" t="s">
        <v>48</v>
      </c>
      <c r="B168" s="73"/>
      <c r="C168" s="73"/>
      <c r="D168" s="101"/>
      <c r="E168" s="19">
        <v>3966</v>
      </c>
      <c r="F168" s="19">
        <v>3.89</v>
      </c>
      <c r="G168" s="32">
        <f>E168*F168</f>
        <v>15427.74</v>
      </c>
    </row>
    <row r="169" spans="1:7" ht="13.5" thickBot="1">
      <c r="A169" s="69" t="s">
        <v>6</v>
      </c>
      <c r="B169" s="70"/>
      <c r="C169" s="70"/>
      <c r="D169" s="71"/>
      <c r="E169" s="69">
        <v>8390.5</v>
      </c>
      <c r="F169" s="71"/>
      <c r="G169" s="33">
        <f>G168/E169</f>
        <v>1.8387152136344675</v>
      </c>
    </row>
    <row r="170" spans="1:7" ht="13.5" thickBot="1">
      <c r="A170" s="23"/>
      <c r="B170" s="23"/>
      <c r="C170" s="23"/>
      <c r="D170" s="23"/>
      <c r="E170" s="23"/>
      <c r="F170" s="23"/>
      <c r="G170" s="34"/>
    </row>
    <row r="171" spans="1:7" ht="19.5" thickBot="1">
      <c r="A171" s="92" t="s">
        <v>50</v>
      </c>
      <c r="B171" s="93"/>
      <c r="C171" s="93"/>
      <c r="D171" s="93"/>
      <c r="E171" s="93"/>
      <c r="F171" s="93"/>
      <c r="G171" s="94"/>
    </row>
    <row r="172" spans="1:7" ht="13.5" thickBot="1">
      <c r="A172" s="66" t="s">
        <v>1</v>
      </c>
      <c r="B172" s="67"/>
      <c r="C172" s="67"/>
      <c r="D172" s="68"/>
      <c r="E172" s="30" t="s">
        <v>2</v>
      </c>
      <c r="F172" s="30" t="s">
        <v>3</v>
      </c>
      <c r="G172" s="31" t="s">
        <v>4</v>
      </c>
    </row>
    <row r="173" spans="1:7" ht="13.5" thickBot="1">
      <c r="A173" s="72" t="s">
        <v>51</v>
      </c>
      <c r="B173" s="73"/>
      <c r="C173" s="73"/>
      <c r="D173" s="101"/>
      <c r="E173" s="19">
        <v>4799</v>
      </c>
      <c r="F173" s="19">
        <v>3.89</v>
      </c>
      <c r="G173" s="32">
        <f>E173*F173</f>
        <v>18668.11</v>
      </c>
    </row>
    <row r="174" spans="1:7" ht="13.5" thickBot="1">
      <c r="A174" s="69" t="s">
        <v>6</v>
      </c>
      <c r="B174" s="70"/>
      <c r="C174" s="70"/>
      <c r="D174" s="71"/>
      <c r="E174" s="69">
        <v>8390.5</v>
      </c>
      <c r="F174" s="71"/>
      <c r="G174" s="33">
        <f>G173/E174</f>
        <v>2.2249103152374712</v>
      </c>
    </row>
  </sheetData>
  <mergeCells count="156">
    <mergeCell ref="A67:G68"/>
    <mergeCell ref="A56:D56"/>
    <mergeCell ref="A57:D57"/>
    <mergeCell ref="A88:G89"/>
    <mergeCell ref="A95:G96"/>
    <mergeCell ref="A81:G82"/>
    <mergeCell ref="A74:G75"/>
    <mergeCell ref="A70:D70"/>
    <mergeCell ref="A71:D71"/>
    <mergeCell ref="E71:F71"/>
    <mergeCell ref="A85:D85"/>
    <mergeCell ref="E85:F85"/>
    <mergeCell ref="A76:D76"/>
    <mergeCell ref="A77:D77"/>
    <mergeCell ref="A78:D78"/>
    <mergeCell ref="E78:F78"/>
    <mergeCell ref="A83:D83"/>
    <mergeCell ref="A84:D84"/>
    <mergeCell ref="A58:D58"/>
    <mergeCell ref="E58:F58"/>
    <mergeCell ref="A62:D62"/>
    <mergeCell ref="A63:D63"/>
    <mergeCell ref="A64:D64"/>
    <mergeCell ref="E64:F64"/>
    <mergeCell ref="A138:D138"/>
    <mergeCell ref="A139:D139"/>
    <mergeCell ref="E139:F139"/>
    <mergeCell ref="A141:G141"/>
    <mergeCell ref="A142:D142"/>
    <mergeCell ref="A143:D143"/>
    <mergeCell ref="A144:D144"/>
    <mergeCell ref="E144:F144"/>
    <mergeCell ref="A146:G146"/>
    <mergeCell ref="A147:D147"/>
    <mergeCell ref="A148:D148"/>
    <mergeCell ref="A149:D149"/>
    <mergeCell ref="E149:F149"/>
    <mergeCell ref="A151:G151"/>
    <mergeCell ref="A152:D152"/>
    <mergeCell ref="A153:D153"/>
    <mergeCell ref="A154:D154"/>
    <mergeCell ref="E154:F154"/>
    <mergeCell ref="A168:D168"/>
    <mergeCell ref="A169:D169"/>
    <mergeCell ref="E169:F169"/>
    <mergeCell ref="A171:G171"/>
    <mergeCell ref="A172:D172"/>
    <mergeCell ref="A173:D173"/>
    <mergeCell ref="A174:D174"/>
    <mergeCell ref="E174:F174"/>
    <mergeCell ref="A156:G156"/>
    <mergeCell ref="A157:D157"/>
    <mergeCell ref="A158:D158"/>
    <mergeCell ref="A159:D159"/>
    <mergeCell ref="E159:F159"/>
    <mergeCell ref="A161:G161"/>
    <mergeCell ref="A162:D162"/>
    <mergeCell ref="A163:D163"/>
    <mergeCell ref="A164:D164"/>
    <mergeCell ref="E164:F164"/>
    <mergeCell ref="A166:G166"/>
    <mergeCell ref="A167:D167"/>
    <mergeCell ref="A131:G131"/>
    <mergeCell ref="A132:D132"/>
    <mergeCell ref="A133:D133"/>
    <mergeCell ref="A134:D134"/>
    <mergeCell ref="E134:F134"/>
    <mergeCell ref="A136:G136"/>
    <mergeCell ref="A137:D137"/>
    <mergeCell ref="A116:D116"/>
    <mergeCell ref="A117:D117"/>
    <mergeCell ref="E117:F117"/>
    <mergeCell ref="A121:D121"/>
    <mergeCell ref="A122:D122"/>
    <mergeCell ref="A123:D123"/>
    <mergeCell ref="E123:F123"/>
    <mergeCell ref="A127:D127"/>
    <mergeCell ref="A128:D128"/>
    <mergeCell ref="A119:G120"/>
    <mergeCell ref="A125:G126"/>
    <mergeCell ref="A129:D129"/>
    <mergeCell ref="E129:F129"/>
    <mergeCell ref="A105:D105"/>
    <mergeCell ref="E105:F105"/>
    <mergeCell ref="A109:D109"/>
    <mergeCell ref="A110:D110"/>
    <mergeCell ref="A111:D111"/>
    <mergeCell ref="E111:F111"/>
    <mergeCell ref="A115:D115"/>
    <mergeCell ref="A107:G108"/>
    <mergeCell ref="A113:G114"/>
    <mergeCell ref="A30:G31"/>
    <mergeCell ref="A32:D32"/>
    <mergeCell ref="A33:D33"/>
    <mergeCell ref="A34:D34"/>
    <mergeCell ref="E34:F34"/>
    <mergeCell ref="A41:G42"/>
    <mergeCell ref="A43:D43"/>
    <mergeCell ref="A103:D103"/>
    <mergeCell ref="A104:D104"/>
    <mergeCell ref="A101:G102"/>
    <mergeCell ref="A90:D90"/>
    <mergeCell ref="A91:D91"/>
    <mergeCell ref="A92:D92"/>
    <mergeCell ref="E92:F92"/>
    <mergeCell ref="A97:D97"/>
    <mergeCell ref="A98:D98"/>
    <mergeCell ref="A99:D99"/>
    <mergeCell ref="E99:F99"/>
    <mergeCell ref="A54:G55"/>
    <mergeCell ref="A50:D50"/>
    <mergeCell ref="A51:D51"/>
    <mergeCell ref="A52:D52"/>
    <mergeCell ref="E52:F52"/>
    <mergeCell ref="A69:D69"/>
    <mergeCell ref="A60:G61"/>
    <mergeCell ref="A35:G36"/>
    <mergeCell ref="A37:D37"/>
    <mergeCell ref="A38:D38"/>
    <mergeCell ref="A39:D39"/>
    <mergeCell ref="E39:F39"/>
    <mergeCell ref="A44:D44"/>
    <mergeCell ref="A45:D45"/>
    <mergeCell ref="E45:F45"/>
    <mergeCell ref="A48:G49"/>
    <mergeCell ref="A12:G12"/>
    <mergeCell ref="A13:D13"/>
    <mergeCell ref="A14:D14"/>
    <mergeCell ref="A15:D15"/>
    <mergeCell ref="E15:F15"/>
    <mergeCell ref="A29:F29"/>
    <mergeCell ref="A26:D26"/>
    <mergeCell ref="A27:D27"/>
    <mergeCell ref="A28:D28"/>
    <mergeCell ref="E28:F28"/>
    <mergeCell ref="A24:G25"/>
    <mergeCell ref="E19:F19"/>
    <mergeCell ref="A16:G16"/>
    <mergeCell ref="A17:D17"/>
    <mergeCell ref="A18:D18"/>
    <mergeCell ref="A19:D19"/>
    <mergeCell ref="A20:G20"/>
    <mergeCell ref="A21:D21"/>
    <mergeCell ref="A22:D22"/>
    <mergeCell ref="A23:D23"/>
    <mergeCell ref="E23:F23"/>
    <mergeCell ref="A2:G2"/>
    <mergeCell ref="A3:D3"/>
    <mergeCell ref="A4:D4"/>
    <mergeCell ref="A5:D5"/>
    <mergeCell ref="E5:F5"/>
    <mergeCell ref="A7:G7"/>
    <mergeCell ref="A8:D8"/>
    <mergeCell ref="A9:D9"/>
    <mergeCell ref="A10:D10"/>
    <mergeCell ref="E10:F10"/>
  </mergeCells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selection activeCell="H6" sqref="H6"/>
    </sheetView>
  </sheetViews>
  <sheetFormatPr defaultColWidth="9" defaultRowHeight="12.75"/>
  <cols>
    <col min="5" max="5" width="20.42578125" customWidth="1"/>
    <col min="6" max="7" width="20" customWidth="1"/>
    <col min="8" max="8" width="18.42578125" customWidth="1"/>
    <col min="9" max="9" width="25.42578125" customWidth="1"/>
  </cols>
  <sheetData>
    <row r="1" spans="1:9" ht="20.25">
      <c r="A1" s="104" t="s">
        <v>118</v>
      </c>
      <c r="B1" s="104"/>
      <c r="C1" s="104"/>
      <c r="D1" s="104"/>
      <c r="E1" s="104"/>
      <c r="F1" s="104"/>
      <c r="G1" s="104"/>
      <c r="H1" s="104"/>
      <c r="I1" s="104"/>
    </row>
    <row r="3" spans="1:9">
      <c r="A3" s="105" t="s">
        <v>65</v>
      </c>
      <c r="B3" s="105"/>
      <c r="C3" s="105"/>
      <c r="D3" s="105"/>
      <c r="E3" s="7" t="s">
        <v>66</v>
      </c>
      <c r="F3" s="7" t="s">
        <v>67</v>
      </c>
      <c r="G3" s="59" t="s">
        <v>116</v>
      </c>
      <c r="H3" s="7" t="s">
        <v>4</v>
      </c>
      <c r="I3" s="8" t="s">
        <v>68</v>
      </c>
    </row>
    <row r="4" spans="1:9" ht="15">
      <c r="A4" s="106" t="s">
        <v>69</v>
      </c>
      <c r="B4" s="106"/>
      <c r="C4" s="106"/>
      <c r="D4" s="106"/>
      <c r="E4" s="9">
        <v>8373.7999999999993</v>
      </c>
      <c r="F4" s="9">
        <v>891.53</v>
      </c>
      <c r="G4" s="60">
        <v>50.2</v>
      </c>
      <c r="H4" s="10">
        <f>F4*G4</f>
        <v>44754.806000000004</v>
      </c>
      <c r="I4" s="10">
        <f>H4/E4</f>
        <v>5.3446232295970777</v>
      </c>
    </row>
    <row r="5" spans="1:9" ht="15">
      <c r="A5" s="107" t="s">
        <v>70</v>
      </c>
      <c r="B5" s="108"/>
      <c r="C5" s="108"/>
      <c r="D5" s="109"/>
      <c r="E5" s="9">
        <v>8373.7999999999993</v>
      </c>
      <c r="F5" s="9">
        <v>891.53</v>
      </c>
      <c r="G5" s="61">
        <v>9.125</v>
      </c>
      <c r="H5" s="10">
        <f>G5*F5</f>
        <v>8135.2112499999994</v>
      </c>
      <c r="I5" s="10">
        <f>H5/E5</f>
        <v>0.9715077085671977</v>
      </c>
    </row>
    <row r="6" spans="1:9" ht="15" customHeight="1">
      <c r="A6" s="103" t="s">
        <v>71</v>
      </c>
      <c r="B6" s="103"/>
      <c r="C6" s="103"/>
      <c r="D6" s="103"/>
      <c r="E6" s="9">
        <v>8373.7999999999993</v>
      </c>
      <c r="F6" s="11"/>
      <c r="G6" s="11"/>
      <c r="H6" s="10">
        <f>SUM(H4:H5)</f>
        <v>52890.017250000004</v>
      </c>
      <c r="I6" s="10">
        <f>H6/E6</f>
        <v>6.3161309381642754</v>
      </c>
    </row>
    <row r="8" spans="1:9">
      <c r="H8" s="12"/>
    </row>
    <row r="11" spans="1:9">
      <c r="F11" s="12"/>
      <c r="G11" s="12"/>
    </row>
  </sheetData>
  <mergeCells count="5">
    <mergeCell ref="A6:D6"/>
    <mergeCell ref="A1:I1"/>
    <mergeCell ref="A3:D3"/>
    <mergeCell ref="A4:D4"/>
    <mergeCell ref="A5:D5"/>
  </mergeCells>
  <pageMargins left="0.69930555555555596" right="0.6993055555555559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"/>
  <sheetViews>
    <sheetView tabSelected="1" workbookViewId="0">
      <selection activeCell="Y5" sqref="Y5:AF5"/>
    </sheetView>
  </sheetViews>
  <sheetFormatPr defaultColWidth="9" defaultRowHeight="12.75"/>
  <cols>
    <col min="1" max="31" width="2" customWidth="1"/>
    <col min="32" max="32" width="6.28515625" customWidth="1"/>
    <col min="33" max="35" width="2" customWidth="1"/>
    <col min="36" max="36" width="4.140625" customWidth="1"/>
    <col min="37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3" ht="18.75">
      <c r="A1" s="11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</row>
    <row r="2" spans="1:63">
      <c r="A2" s="111" t="s">
        <v>72</v>
      </c>
      <c r="B2" s="111"/>
      <c r="C2" s="111"/>
      <c r="D2" s="112" t="s">
        <v>73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 t="s">
        <v>74</v>
      </c>
      <c r="V2" s="112"/>
      <c r="W2" s="112"/>
      <c r="X2" s="112"/>
      <c r="Y2" s="112" t="s">
        <v>75</v>
      </c>
      <c r="Z2" s="112"/>
      <c r="AA2" s="112"/>
      <c r="AB2" s="112"/>
      <c r="AC2" s="112"/>
      <c r="AD2" s="112"/>
      <c r="AE2" s="112"/>
      <c r="AF2" s="112"/>
      <c r="AG2" s="62" t="s">
        <v>76</v>
      </c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</row>
    <row r="3" spans="1:63" ht="15" customHeight="1">
      <c r="A3" s="113" t="s">
        <v>77</v>
      </c>
      <c r="B3" s="113"/>
      <c r="C3" s="1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"/>
      <c r="U3" s="114" t="s">
        <v>78</v>
      </c>
      <c r="V3" s="114"/>
      <c r="W3" s="114"/>
      <c r="X3" s="114"/>
      <c r="Y3" s="114" t="s">
        <v>79</v>
      </c>
      <c r="Z3" s="114"/>
      <c r="AA3" s="114"/>
      <c r="AB3" s="114"/>
      <c r="AC3" s="114"/>
      <c r="AD3" s="114"/>
      <c r="AE3" s="114"/>
      <c r="AF3" s="114"/>
      <c r="AG3" s="115" t="s">
        <v>80</v>
      </c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6" t="s">
        <v>81</v>
      </c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2"/>
    </row>
    <row r="4" spans="1:63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3"/>
      <c r="V4" s="3"/>
      <c r="W4" s="3"/>
      <c r="X4" s="4"/>
      <c r="Y4" s="115" t="s">
        <v>82</v>
      </c>
      <c r="Z4" s="115"/>
      <c r="AA4" s="115"/>
      <c r="AB4" s="115"/>
      <c r="AC4" s="115"/>
      <c r="AD4" s="115"/>
      <c r="AE4" s="115"/>
      <c r="AF4" s="115"/>
      <c r="AG4" s="115" t="s">
        <v>83</v>
      </c>
      <c r="AH4" s="115"/>
      <c r="AI4" s="115"/>
      <c r="AJ4" s="115"/>
      <c r="AK4" s="115"/>
      <c r="AL4" s="115"/>
      <c r="AM4" s="115" t="s">
        <v>84</v>
      </c>
      <c r="AN4" s="115"/>
      <c r="AO4" s="115"/>
      <c r="AP4" s="115"/>
      <c r="AQ4" s="115"/>
      <c r="AR4" s="115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</row>
    <row r="5" spans="1:63" ht="15.75">
      <c r="A5" s="118" t="s">
        <v>85</v>
      </c>
      <c r="B5" s="118"/>
      <c r="C5" s="118"/>
      <c r="D5" s="119" t="s">
        <v>86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20" t="s">
        <v>87</v>
      </c>
      <c r="V5" s="120"/>
      <c r="W5" s="120"/>
      <c r="X5" s="120"/>
      <c r="Y5" s="121">
        <v>9262.34</v>
      </c>
      <c r="Z5" s="120"/>
      <c r="AA5" s="120"/>
      <c r="AB5" s="120"/>
      <c r="AC5" s="120"/>
      <c r="AD5" s="120"/>
      <c r="AE5" s="120"/>
      <c r="AF5" s="120"/>
      <c r="AG5" s="122">
        <v>38.79</v>
      </c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K5" s="6"/>
    </row>
    <row r="6" spans="1:63" ht="15.75" customHeight="1">
      <c r="A6" s="118" t="s">
        <v>85</v>
      </c>
      <c r="B6" s="118"/>
      <c r="C6" s="118"/>
      <c r="D6" s="119" t="s">
        <v>88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 t="s">
        <v>87</v>
      </c>
      <c r="V6" s="120"/>
      <c r="W6" s="120"/>
      <c r="X6" s="120"/>
      <c r="Y6" s="121"/>
      <c r="Z6" s="120"/>
      <c r="AA6" s="120"/>
      <c r="AB6" s="120"/>
      <c r="AC6" s="120"/>
      <c r="AD6" s="120"/>
      <c r="AE6" s="120"/>
      <c r="AF6" s="120"/>
      <c r="AG6" s="122">
        <v>13.26</v>
      </c>
      <c r="AH6" s="122"/>
      <c r="AI6" s="122"/>
      <c r="AJ6" s="122"/>
      <c r="AK6" s="122"/>
      <c r="AL6" s="122"/>
      <c r="AM6" s="122">
        <v>7.91</v>
      </c>
      <c r="AN6" s="122"/>
      <c r="AO6" s="122"/>
      <c r="AP6" s="122"/>
      <c r="AQ6" s="122"/>
      <c r="AR6" s="122"/>
      <c r="AS6" s="122">
        <v>0.33</v>
      </c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</row>
    <row r="7" spans="1:63" ht="30.75" customHeight="1">
      <c r="A7" s="118" t="s">
        <v>89</v>
      </c>
      <c r="B7" s="118"/>
      <c r="C7" s="118"/>
      <c r="D7" s="127" t="s">
        <v>90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0" t="s">
        <v>91</v>
      </c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3">
        <v>260</v>
      </c>
      <c r="AH7" s="123"/>
      <c r="AI7" s="123"/>
      <c r="AJ7" s="123"/>
      <c r="AK7" s="123"/>
      <c r="AL7" s="123"/>
      <c r="AM7" s="123">
        <v>155</v>
      </c>
      <c r="AN7" s="123"/>
      <c r="AO7" s="123"/>
      <c r="AP7" s="123"/>
      <c r="AQ7" s="123"/>
      <c r="AR7" s="123"/>
      <c r="AS7" s="123">
        <v>6.4</v>
      </c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</row>
    <row r="8" spans="1:63" ht="15.75">
      <c r="A8" s="118" t="s">
        <v>89</v>
      </c>
      <c r="B8" s="118"/>
      <c r="C8" s="118"/>
      <c r="D8" s="119" t="s">
        <v>92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91</v>
      </c>
      <c r="V8" s="120"/>
      <c r="W8" s="120"/>
      <c r="X8" s="120"/>
      <c r="Y8" s="124">
        <v>8027</v>
      </c>
      <c r="Z8" s="125"/>
      <c r="AA8" s="125"/>
      <c r="AB8" s="125"/>
      <c r="AC8" s="125"/>
      <c r="AD8" s="125"/>
      <c r="AE8" s="125"/>
      <c r="AF8" s="126"/>
      <c r="AG8" s="123">
        <v>554</v>
      </c>
      <c r="AH8" s="123"/>
      <c r="AI8" s="123"/>
      <c r="AJ8" s="123"/>
      <c r="AK8" s="123"/>
      <c r="AL8" s="123"/>
      <c r="AM8" s="123">
        <v>207.8</v>
      </c>
      <c r="AN8" s="123"/>
      <c r="AO8" s="123"/>
      <c r="AP8" s="123"/>
      <c r="AQ8" s="123"/>
      <c r="AR8" s="123"/>
      <c r="AS8" s="123">
        <v>6.4</v>
      </c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</row>
    <row r="9" spans="1:63" ht="15.75">
      <c r="A9" s="118" t="s">
        <v>89</v>
      </c>
      <c r="B9" s="118"/>
      <c r="C9" s="118"/>
      <c r="D9" s="119" t="s">
        <v>93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0" t="s">
        <v>91</v>
      </c>
      <c r="V9" s="120"/>
      <c r="W9" s="120"/>
      <c r="X9" s="120"/>
      <c r="Y9" s="129"/>
      <c r="Z9" s="130"/>
      <c r="AA9" s="130"/>
      <c r="AB9" s="130"/>
      <c r="AC9" s="130"/>
      <c r="AD9" s="130"/>
      <c r="AE9" s="130"/>
      <c r="AF9" s="131"/>
      <c r="AG9" s="123">
        <f>AG7+AG8</f>
        <v>814</v>
      </c>
      <c r="AH9" s="123"/>
      <c r="AI9" s="123"/>
      <c r="AJ9" s="123"/>
      <c r="AK9" s="123"/>
      <c r="AL9" s="123"/>
      <c r="AM9" s="123">
        <f>AM7+AM8</f>
        <v>362.8</v>
      </c>
      <c r="AN9" s="123"/>
      <c r="AO9" s="123"/>
      <c r="AP9" s="123"/>
      <c r="AQ9" s="123"/>
      <c r="AR9" s="123"/>
      <c r="AS9" s="128">
        <f>AS7+AS8</f>
        <v>12.8</v>
      </c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</row>
    <row r="10" spans="1:63" ht="15.75">
      <c r="A10" s="118" t="s">
        <v>94</v>
      </c>
      <c r="B10" s="118"/>
      <c r="C10" s="118"/>
      <c r="D10" s="119" t="s">
        <v>95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0" t="s">
        <v>96</v>
      </c>
      <c r="V10" s="120"/>
      <c r="W10" s="120"/>
      <c r="X10" s="120"/>
      <c r="Y10" s="129"/>
      <c r="Z10" s="130"/>
      <c r="AA10" s="130"/>
      <c r="AB10" s="130"/>
      <c r="AC10" s="130"/>
      <c r="AD10" s="130"/>
      <c r="AE10" s="130"/>
      <c r="AF10" s="131"/>
      <c r="AG10" s="132">
        <v>18512</v>
      </c>
      <c r="AH10" s="132"/>
      <c r="AI10" s="132"/>
      <c r="AJ10" s="132"/>
      <c r="AK10" s="132"/>
      <c r="AL10" s="132"/>
      <c r="AM10" s="120"/>
      <c r="AN10" s="120"/>
      <c r="AO10" s="120"/>
      <c r="AP10" s="120"/>
      <c r="AQ10" s="120"/>
      <c r="AR10" s="120"/>
      <c r="AS10" s="132">
        <v>6607</v>
      </c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</row>
  </sheetData>
  <mergeCells count="56">
    <mergeCell ref="AM9:AR9"/>
    <mergeCell ref="AS9:BI9"/>
    <mergeCell ref="A10:C10"/>
    <mergeCell ref="D10:T10"/>
    <mergeCell ref="U10:X10"/>
    <mergeCell ref="Y10:AF10"/>
    <mergeCell ref="AG10:AL10"/>
    <mergeCell ref="AM10:AR10"/>
    <mergeCell ref="AS10:BI10"/>
    <mergeCell ref="A9:C9"/>
    <mergeCell ref="D9:T9"/>
    <mergeCell ref="U9:X9"/>
    <mergeCell ref="Y9:AF9"/>
    <mergeCell ref="AG9:AL9"/>
    <mergeCell ref="AM7:AR7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3:C3"/>
    <mergeCell ref="U3:X3"/>
    <mergeCell ref="Y3:AF3"/>
    <mergeCell ref="AG3:AR3"/>
    <mergeCell ref="AS3:BI3"/>
    <mergeCell ref="A1:BI1"/>
    <mergeCell ref="A2:C2"/>
    <mergeCell ref="D2:T2"/>
    <mergeCell ref="U2:X2"/>
    <mergeCell ref="Y2:AF2"/>
    <mergeCell ref="AG2:BI2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15" sqref="E15"/>
    </sheetView>
  </sheetViews>
  <sheetFormatPr defaultRowHeight="12.75"/>
  <cols>
    <col min="1" max="1" width="21.140625" customWidth="1"/>
    <col min="2" max="2" width="26.5703125" customWidth="1"/>
    <col min="3" max="3" width="26.28515625" customWidth="1"/>
    <col min="4" max="4" width="19.85546875" customWidth="1"/>
    <col min="5" max="5" width="18.5703125" customWidth="1"/>
  </cols>
  <sheetData>
    <row r="1" spans="1:7" ht="15">
      <c r="A1" s="41" t="s">
        <v>53</v>
      </c>
    </row>
    <row r="2" spans="1:7" ht="15">
      <c r="A2" s="41" t="s">
        <v>54</v>
      </c>
    </row>
    <row r="3" spans="1:7">
      <c r="A3" t="s">
        <v>122</v>
      </c>
    </row>
    <row r="5" spans="1:7" ht="51">
      <c r="A5" s="42" t="s">
        <v>55</v>
      </c>
      <c r="B5" s="42" t="s">
        <v>56</v>
      </c>
      <c r="C5" s="42" t="s">
        <v>57</v>
      </c>
      <c r="D5" s="42" t="s">
        <v>58</v>
      </c>
      <c r="E5" s="42" t="s">
        <v>59</v>
      </c>
    </row>
    <row r="6" spans="1:7">
      <c r="A6" s="43">
        <v>31721</v>
      </c>
      <c r="B6" s="42" t="s">
        <v>60</v>
      </c>
      <c r="C6" s="44">
        <v>9262.34</v>
      </c>
      <c r="D6" s="44">
        <v>9322.3799999999992</v>
      </c>
      <c r="E6" s="45">
        <f>D6-C6+E7</f>
        <v>60.039999999999054</v>
      </c>
    </row>
    <row r="7" spans="1:7">
      <c r="A7" s="40" t="s">
        <v>61</v>
      </c>
      <c r="B7" s="46"/>
      <c r="C7" s="47"/>
      <c r="D7" s="47"/>
      <c r="E7" s="6"/>
    </row>
    <row r="8" spans="1:7">
      <c r="A8" s="13"/>
      <c r="B8" s="13"/>
      <c r="C8" s="48"/>
      <c r="D8" s="47"/>
    </row>
    <row r="9" spans="1:7" ht="18.75">
      <c r="A9" s="133" t="s">
        <v>105</v>
      </c>
      <c r="B9" s="133"/>
      <c r="C9" s="133"/>
      <c r="D9" s="133"/>
      <c r="E9" s="49">
        <v>21.49</v>
      </c>
    </row>
    <row r="10" spans="1:7" ht="18.75">
      <c r="A10" t="s">
        <v>106</v>
      </c>
      <c r="E10" s="49">
        <f>E6-E9</f>
        <v>38.549999999999059</v>
      </c>
    </row>
    <row r="11" spans="1:7" ht="18.75">
      <c r="A11" s="133" t="s">
        <v>107</v>
      </c>
      <c r="B11" s="133"/>
      <c r="C11" s="133"/>
      <c r="D11" s="133"/>
      <c r="E11" s="49">
        <v>15.74</v>
      </c>
      <c r="G11" s="12"/>
    </row>
    <row r="12" spans="1:7" ht="22.5" customHeight="1">
      <c r="A12" t="s">
        <v>108</v>
      </c>
      <c r="E12" s="50">
        <v>5.0999999999999997E-2</v>
      </c>
    </row>
    <row r="13" spans="1:7" ht="36" customHeight="1">
      <c r="A13" s="133" t="s">
        <v>109</v>
      </c>
      <c r="B13" s="133"/>
      <c r="C13" s="133"/>
      <c r="D13" s="133"/>
      <c r="E13" s="50">
        <f>E6/(E9+E10)*E12</f>
        <v>5.0999999999999997E-2</v>
      </c>
    </row>
    <row r="14" spans="1:7" ht="18.75">
      <c r="A14" t="s">
        <v>110</v>
      </c>
      <c r="E14" s="49">
        <v>2476.39</v>
      </c>
    </row>
    <row r="15" spans="1:7" ht="39.75" customHeight="1">
      <c r="A15" t="s">
        <v>111</v>
      </c>
      <c r="E15" s="51">
        <f>E13*E14</f>
        <v>126.29588999999999</v>
      </c>
    </row>
    <row r="16" spans="1:7" ht="42.75" customHeight="1">
      <c r="A16" s="133" t="s">
        <v>112</v>
      </c>
      <c r="B16" s="133"/>
      <c r="C16" s="133"/>
      <c r="D16" s="133"/>
      <c r="E16" s="52">
        <f>E13*E14*3.23</f>
        <v>407.93572469999998</v>
      </c>
    </row>
    <row r="17" spans="1:5" ht="35.25" customHeight="1">
      <c r="A17" s="133" t="s">
        <v>121</v>
      </c>
      <c r="B17" s="133"/>
      <c r="C17" s="133"/>
      <c r="D17" s="133"/>
      <c r="E17" s="52">
        <v>29.12</v>
      </c>
    </row>
    <row r="18" spans="1:5" ht="18.75">
      <c r="A18" t="s">
        <v>113</v>
      </c>
      <c r="B18" s="53"/>
      <c r="C18" s="53"/>
      <c r="D18" s="53"/>
      <c r="E18" s="49">
        <v>4.29</v>
      </c>
    </row>
    <row r="19" spans="1:5" ht="18.75">
      <c r="A19" t="s">
        <v>62</v>
      </c>
      <c r="B19" s="53"/>
      <c r="C19" s="53"/>
      <c r="D19" s="53"/>
      <c r="E19" s="49">
        <v>1235</v>
      </c>
    </row>
    <row r="20" spans="1:5" ht="18.75">
      <c r="A20" s="102" t="s">
        <v>63</v>
      </c>
      <c r="B20" s="102"/>
      <c r="C20" s="102"/>
      <c r="D20" s="102"/>
      <c r="E20" s="54">
        <f>(E10-E11)/E21*E14+E19/E21*E18</f>
        <v>7.3783235687498712</v>
      </c>
    </row>
    <row r="21" spans="1:5" ht="18.75">
      <c r="A21" t="s">
        <v>64</v>
      </c>
      <c r="E21" s="55">
        <v>8373.7999999999993</v>
      </c>
    </row>
    <row r="23" spans="1:5" ht="18.75">
      <c r="A23" s="102" t="s">
        <v>114</v>
      </c>
      <c r="B23" s="102"/>
      <c r="C23" s="102"/>
      <c r="D23" s="102"/>
      <c r="E23" s="56">
        <f>E10/E21*E14+E19/E21*E18</f>
        <v>12.03312528362245</v>
      </c>
    </row>
    <row r="26" spans="1:5" ht="15">
      <c r="D26" s="57"/>
    </row>
    <row r="27" spans="1:5">
      <c r="D27" s="58"/>
    </row>
  </sheetData>
  <mergeCells count="7">
    <mergeCell ref="A23:D23"/>
    <mergeCell ref="A9:D9"/>
    <mergeCell ref="A11:D11"/>
    <mergeCell ref="A13:D13"/>
    <mergeCell ref="A16:D16"/>
    <mergeCell ref="A17:D17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Вентиляция</vt:lpstr>
      <vt:lpstr>ТКО</vt:lpstr>
      <vt:lpstr>Справка</vt:lpstr>
      <vt:lpstr>ОПУ ТЭ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ugkh7</dc:creator>
  <cp:lastModifiedBy>HP</cp:lastModifiedBy>
  <cp:lastPrinted>2021-08-18T13:10:43Z</cp:lastPrinted>
  <dcterms:created xsi:type="dcterms:W3CDTF">2007-02-01T23:04:00Z</dcterms:created>
  <dcterms:modified xsi:type="dcterms:W3CDTF">2021-10-07T13:16:17Z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