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530" tabRatio="906" activeTab="2"/>
  </bookViews>
  <sheets>
    <sheet name="Отопление" sheetId="6" r:id="rId1"/>
    <sheet name="Гараж" sheetId="7" r:id="rId2"/>
    <sheet name="Справка о потребленных КУ" sheetId="20" r:id="rId3"/>
  </sheets>
  <calcPr calcId="144525"/>
</workbook>
</file>

<file path=xl/calcChain.xml><?xml version="1.0" encoding="utf-8"?>
<calcChain xmlns="http://schemas.openxmlformats.org/spreadsheetml/2006/main">
  <c r="F8" i="20" l="1"/>
  <c r="F7" i="20"/>
  <c r="F6" i="20"/>
  <c r="E5" i="6" l="1"/>
  <c r="F5" i="6" s="1"/>
  <c r="D5" i="20" l="1"/>
  <c r="F9" i="20" l="1"/>
  <c r="F6" i="6" l="1"/>
  <c r="E5" i="20" l="1"/>
  <c r="E9" i="20" l="1"/>
  <c r="G7" i="7" l="1"/>
  <c r="G9" i="7" l="1"/>
</calcChain>
</file>

<file path=xl/sharedStrings.xml><?xml version="1.0" encoding="utf-8"?>
<sst xmlns="http://schemas.openxmlformats.org/spreadsheetml/2006/main" count="48" uniqueCount="42">
  <si>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</si>
  <si>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</si>
  <si>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</si>
  <si>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</si>
  <si>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</si>
  <si>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</si>
  <si>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</si>
  <si>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</si>
  <si>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</si>
  <si>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</si>
  <si>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</si>
  <si>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</si>
  <si>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</si>
  <si>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 xml:space="preserve">Возмещено по услуге ГВС, Гкал 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</si>
  <si>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</si>
  <si>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</si>
  <si>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</si>
  <si>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</si>
  <si>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</si>
  <si>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</si>
  <si>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</si>
  <si>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</si>
  <si>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</si>
  <si>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</si>
  <si>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</si>
  <si>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</si>
  <si>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</si>
  <si>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</si>
  <si>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</si>
  <si>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</si>
  <si>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</si>
  <si>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</si>
  <si>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</si>
  <si>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</si>
  <si>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</si>
  <si>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</si>
  <si>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Гкал/кв.м.</t>
    </r>
  </si>
  <si>
    <t>отопление, Гкал</t>
  </si>
  <si>
    <t>показаний общего прибора учета тепловой энергии отопления с  23.05.18 г. по 22.06.18 г.</t>
  </si>
  <si>
    <t>Расчет платы за коммунальную услуги по гаражу Июнь 2018 года</t>
  </si>
  <si>
    <t>СПРАВОЧНАЯ ИНФОРМАЦИЯ потребление коммунальных услуг в доме ул. 8 Марта, д.2а за Июнь  2018 г.</t>
  </si>
  <si>
    <t>31425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</si>
</sst>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8" formatCode="_-* #,##0.000_р_._-;\-* #,##0.000_р_._-;_-* \-??_р_._-;_-@_-"/>
    <numFmt numFmtId="169" formatCode="_(* #,##0.00_);_(* \(#,##0.00\);_(* &quot;-&quot;??_);_(@_)"/>
    <numFmt numFmtId="170" formatCode="_-* #,##0.00\ _р_._-;\-* #,##0.00\ _р_._-;_-* &quot;-&quot;??\ _р_._-;_-@_-"/>
    <numFmt numFmtId="171" formatCode="0.0"/>
    <numFmt numFmtId="172" formatCode="_-* #,##0.0000_р_._-;\-* #,##0.0000_р_._-;_-* \-??_р_._-;_-@_-"/>
  </numFmts>
  <fonts count="19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8" fontId="3" fillId="0" borderId="0" applyFont="0" applyFill="0" applyBorder="0" applyAlignment="0" applyProtection="0"/>
    <xf numFmtId="0" fontId="15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5" fillId="0" borderId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11" fillId="0" borderId="0" xfId="0" applyFont="1" applyAlignment="1">
      <alignment horizontal="center"/>
    </xf>
    <xf numFmtId="165" fontId="11" fillId="0" borderId="0" xfId="1" applyNumberFormat="1" applyFont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 vertical="center" wrapText="1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/>
    </xf>
    <xf numFmtId="165" fontId="12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4" fontId="6" fillId="0" borderId="0" xfId="1" applyNumberFormat="1" applyFont="1" applyBorder="1" applyAlignment="1" applyProtection="1"/>
    <xf numFmtId="165" fontId="9" fillId="0" borderId="0" xfId="1" applyNumberFormat="1" applyFont="1"/>
    <xf numFmtId="165" fontId="5" fillId="0" borderId="0" xfId="1" applyNumberFormat="1" applyFont="1"/>
    <xf numFmtId="165" fontId="7" fillId="0" borderId="0" xfId="1" applyNumberFormat="1" applyFont="1"/>
    <xf numFmtId="0" fontId="0" fillId="0" borderId="0" xfId="0" applyAlignment="1"/>
    <xf numFmtId="43" fontId="0" fillId="0" borderId="0" xfId="1" applyFont="1"/>
    <xf numFmtId="0" fontId="0" fillId="0" borderId="0" xfId="0" applyAlignment="1">
      <alignment horizontal="right"/>
    </xf>
    <xf numFmtId="0" fontId="17" fillId="0" borderId="0" xfId="0" applyFont="1" applyAlignment="1"/>
    <xf numFmtId="0" fontId="18" fillId="0" borderId="0" xfId="0" applyFont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171" fontId="18" fillId="0" borderId="1" xfId="0" applyNumberFormat="1" applyFont="1" applyBorder="1" applyAlignment="1">
      <alignment horizontal="center" wrapText="1"/>
    </xf>
    <xf numFmtId="171" fontId="18" fillId="0" borderId="2" xfId="0" applyNumberFormat="1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1" fontId="18" fillId="0" borderId="1" xfId="0" applyNumberFormat="1" applyFont="1" applyBorder="1" applyAlignment="1">
      <alignment horizontal="center" vertical="center" wrapText="1"/>
    </xf>
    <xf numFmtId="172" fontId="14" fillId="0" borderId="0" xfId="1" applyNumberFormat="1" applyFont="1" applyBorder="1" applyProtection="1"/>
    <xf numFmtId="164" fontId="0" fillId="0" borderId="0" xfId="0" applyNumberFormat="1"/>
    <xf numFmtId="43" fontId="0" fillId="0" borderId="0" xfId="1" applyNumberFormat="1" applyFont="1"/>
    <xf numFmtId="49" fontId="18" fillId="0" borderId="1" xfId="0" applyNumberFormat="1" applyFont="1" applyBorder="1" applyAlignment="1">
      <alignment horizontal="right" wrapText="1"/>
    </xf>
    <xf numFmtId="0" fontId="0" fillId="0" borderId="3" xfId="0" applyBorder="1"/>
    <xf numFmtId="165" fontId="12" fillId="2" borderId="1" xfId="1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9" fillId="0" borderId="0" xfId="0" applyFont="1" applyAlignment="1"/>
    <xf numFmtId="0" fontId="0" fillId="0" borderId="0" xfId="0" applyAlignment="1"/>
    <xf numFmtId="0" fontId="18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9"/>
  <sheetViews>
    <sheetView workbookViewId="0">
      <selection activeCell="F5" sqref="F5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7" max="7" width="9.7109375" bestFit="1" customWidth="1"/>
  </cols>
  <sheetData>
    <row r="1" spans="1:7" ht="18.75">
      <c r="A1" s="33" t="s">
        <v>1</v>
      </c>
      <c r="B1" s="33"/>
      <c r="C1" s="33"/>
      <c r="D1" s="33"/>
      <c r="E1" s="33"/>
    </row>
    <row r="2" spans="1:7" ht="18.75">
      <c r="A2" s="34" t="s">
        <v>38</v>
      </c>
      <c r="B2" s="34"/>
      <c r="C2" s="34"/>
      <c r="D2" s="34"/>
      <c r="E2" s="34"/>
      <c r="F2" s="34"/>
    </row>
    <row r="3" spans="1:7" ht="15.75">
      <c r="A3" s="1"/>
      <c r="B3" s="2"/>
      <c r="C3" s="1"/>
      <c r="D3" s="1"/>
      <c r="E3" s="1"/>
    </row>
    <row r="4" spans="1:7" ht="63">
      <c r="A4" s="3" t="s">
        <v>0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7" ht="56.25">
      <c r="A5" s="6">
        <v>35011</v>
      </c>
      <c r="B5" s="7" t="s">
        <v>7</v>
      </c>
      <c r="C5" s="8">
        <v>5267.94</v>
      </c>
      <c r="D5" s="8">
        <v>5300.7</v>
      </c>
      <c r="E5" s="8">
        <f>D5-C5</f>
        <v>32.760000000000218</v>
      </c>
      <c r="F5" s="32">
        <f>E5</f>
        <v>32.760000000000218</v>
      </c>
      <c r="G5" s="31"/>
    </row>
    <row r="6" spans="1:7" ht="32.25" customHeight="1">
      <c r="A6" s="36" t="s">
        <v>12</v>
      </c>
      <c r="B6" s="36"/>
      <c r="C6" s="36"/>
      <c r="D6" s="36"/>
      <c r="E6" s="36"/>
      <c r="F6" s="2">
        <f>9212.3+1222</f>
        <v>10434.299999999999</v>
      </c>
    </row>
    <row r="7" spans="1:7">
      <c r="B7" s="9"/>
    </row>
    <row r="8" spans="1:7" ht="51.75" customHeight="1">
      <c r="A8" s="35" t="s">
        <v>36</v>
      </c>
      <c r="B8" s="35"/>
      <c r="C8" s="35"/>
      <c r="D8" s="35"/>
      <c r="E8" s="10"/>
      <c r="F8" s="27">
        <v>1.5E-3</v>
      </c>
      <c r="G8" s="28"/>
    </row>
    <row r="9" spans="1:7" ht="18.75">
      <c r="E9" s="16" t="s">
        <v>13</v>
      </c>
      <c r="F9" s="11">
        <v>16.95</v>
      </c>
    </row>
  </sheetData>
  <mergeCells count="4">
    <mergeCell ref="A1:E1"/>
    <mergeCell ref="A2:F2"/>
    <mergeCell ref="A8:D8"/>
    <mergeCell ref="A6:E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5" sqref="G5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38" t="s">
        <v>39</v>
      </c>
      <c r="B1" s="39"/>
      <c r="C1" s="39"/>
      <c r="D1" s="39"/>
      <c r="E1" s="39"/>
      <c r="F1" s="39"/>
      <c r="G1" s="39"/>
      <c r="H1" s="39"/>
    </row>
    <row r="3" spans="1:9" ht="18.75">
      <c r="A3" s="37" t="s">
        <v>8</v>
      </c>
      <c r="B3" s="37"/>
      <c r="C3" s="37"/>
      <c r="D3" s="37"/>
      <c r="E3" s="37"/>
      <c r="F3" s="11"/>
      <c r="G3" s="12">
        <v>4970</v>
      </c>
    </row>
    <row r="4" spans="1:9">
      <c r="A4" t="s">
        <v>9</v>
      </c>
      <c r="G4" s="12">
        <v>3</v>
      </c>
    </row>
    <row r="5" spans="1:9">
      <c r="A5" t="s">
        <v>10</v>
      </c>
      <c r="G5" s="12">
        <v>35</v>
      </c>
    </row>
    <row r="6" spans="1:9">
      <c r="A6" t="s">
        <v>37</v>
      </c>
      <c r="G6" s="29">
        <v>0</v>
      </c>
    </row>
    <row r="7" spans="1:9">
      <c r="A7" t="s">
        <v>14</v>
      </c>
      <c r="G7" s="15">
        <f>(G4*525+G3*3.53+G5*52.94+G6*2061.11)*0.014</f>
        <v>293.608</v>
      </c>
    </row>
    <row r="9" spans="1:9" ht="21">
      <c r="A9" t="s">
        <v>11</v>
      </c>
      <c r="G9" s="13">
        <f>(G3*3.53+G4*525+G5*(24.08+28.86)+G7+G6*2061.11)/134</f>
        <v>158.69856716417911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G11" sqref="G11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7">
      <c r="A1" s="17" t="s">
        <v>40</v>
      </c>
    </row>
    <row r="2" spans="1:7">
      <c r="A2" s="40" t="s">
        <v>15</v>
      </c>
      <c r="B2" s="40" t="s">
        <v>16</v>
      </c>
      <c r="C2" s="40" t="s">
        <v>17</v>
      </c>
      <c r="D2" s="40" t="s">
        <v>18</v>
      </c>
      <c r="E2" s="40" t="s">
        <v>19</v>
      </c>
      <c r="F2" s="40"/>
      <c r="G2" s="40"/>
    </row>
    <row r="3" spans="1:7">
      <c r="A3" s="40"/>
      <c r="B3" s="40"/>
      <c r="C3" s="40"/>
      <c r="D3" s="40"/>
      <c r="E3" s="40" t="s">
        <v>20</v>
      </c>
      <c r="F3" s="40"/>
      <c r="G3" s="40" t="s">
        <v>21</v>
      </c>
    </row>
    <row r="4" spans="1:7">
      <c r="A4" s="40"/>
      <c r="B4" s="40"/>
      <c r="C4" s="40"/>
      <c r="D4" s="40"/>
      <c r="E4" s="19" t="s">
        <v>22</v>
      </c>
      <c r="F4" s="19" t="s">
        <v>23</v>
      </c>
      <c r="G4" s="40"/>
    </row>
    <row r="5" spans="1:7">
      <c r="A5" s="20" t="s">
        <v>24</v>
      </c>
      <c r="B5" s="21" t="s">
        <v>25</v>
      </c>
      <c r="C5" s="22" t="s">
        <v>26</v>
      </c>
      <c r="D5" s="21">
        <f>Отопление!D5</f>
        <v>5300.7</v>
      </c>
      <c r="E5" s="23">
        <f>Отопление!F5-E6-F6</f>
        <v>15.773123025942549</v>
      </c>
      <c r="F5" s="21"/>
      <c r="G5" s="21"/>
    </row>
    <row r="6" spans="1:7" ht="33.75">
      <c r="A6" s="20" t="s">
        <v>24</v>
      </c>
      <c r="B6" s="21" t="s">
        <v>27</v>
      </c>
      <c r="C6" s="22" t="s">
        <v>26</v>
      </c>
      <c r="D6" s="21"/>
      <c r="E6" s="24">
        <v>14.6</v>
      </c>
      <c r="F6" s="24">
        <f>13*3.6*105.12/2061.11</f>
        <v>2.3868769740576683</v>
      </c>
      <c r="G6" s="25"/>
    </row>
    <row r="7" spans="1:7" ht="22.5">
      <c r="A7" s="20" t="s">
        <v>28</v>
      </c>
      <c r="B7" s="21" t="s">
        <v>29</v>
      </c>
      <c r="C7" s="22" t="s">
        <v>30</v>
      </c>
      <c r="D7" s="21"/>
      <c r="E7" s="23">
        <v>242</v>
      </c>
      <c r="F7" s="23">
        <f>13*3.6</f>
        <v>46.800000000000004</v>
      </c>
      <c r="G7" s="23">
        <v>43.5</v>
      </c>
    </row>
    <row r="8" spans="1:7">
      <c r="A8" s="20" t="s">
        <v>28</v>
      </c>
      <c r="B8" s="21" t="s">
        <v>31</v>
      </c>
      <c r="C8" s="22" t="s">
        <v>30</v>
      </c>
      <c r="D8" s="30" t="s">
        <v>41</v>
      </c>
      <c r="E8" s="23">
        <v>424</v>
      </c>
      <c r="F8" s="23">
        <f>13*7.35</f>
        <v>95.55</v>
      </c>
      <c r="G8" s="23">
        <v>43.5</v>
      </c>
    </row>
    <row r="9" spans="1:7">
      <c r="A9" s="20" t="s">
        <v>28</v>
      </c>
      <c r="B9" s="21" t="s">
        <v>32</v>
      </c>
      <c r="C9" s="22" t="s">
        <v>30</v>
      </c>
      <c r="D9" s="21"/>
      <c r="E9" s="23">
        <f>E7+E8</f>
        <v>666</v>
      </c>
      <c r="F9" s="23">
        <f>F7+F8</f>
        <v>142.35</v>
      </c>
      <c r="G9" s="23">
        <v>87</v>
      </c>
    </row>
    <row r="10" spans="1:7">
      <c r="A10" s="20" t="s">
        <v>33</v>
      </c>
      <c r="B10" s="21" t="s">
        <v>34</v>
      </c>
      <c r="C10" s="22" t="s">
        <v>35</v>
      </c>
      <c r="D10" s="21"/>
      <c r="E10" s="26">
        <v>20589</v>
      </c>
      <c r="F10" s="19"/>
      <c r="G10" s="26">
        <v>12646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Отопление</vt:lpstr>
      <vt:lpstr>Гараж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2018-02-26T09:08:11Z</cp:lastPrinted>
  <dcterms:created xsi:type="dcterms:W3CDTF">2015-09-15T11:53:49Z</dcterms:created>
  <dcterms:modified xsi:type="dcterms:W3CDTF">2018-07-09T11:09:57Z</dcterms:modified>
</cp:coreProperties>
</file>