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calcPr calcId="144525" refMode="R1C1"/>
</workbook>
</file>

<file path=xl/calcChain.xml><?xml version="1.0" encoding="utf-8"?>
<calcChain xmlns="http://schemas.openxmlformats.org/spreadsheetml/2006/main">
  <c r="E5" i="6" l="1"/>
  <c r="G6" i="20"/>
  <c r="H5" i="16" l="1"/>
  <c r="H6" i="16"/>
  <c r="H4" i="16"/>
  <c r="H8" i="16" l="1"/>
  <c r="I4" i="16"/>
  <c r="I7" i="16" l="1"/>
  <c r="E9" i="20" l="1"/>
  <c r="F6" i="6" l="1"/>
  <c r="D5" i="20" l="1"/>
  <c r="F10" i="6" l="1"/>
  <c r="F9" i="20"/>
  <c r="F11" i="6" l="1"/>
  <c r="F20" i="6" s="1"/>
  <c r="F13" i="6" l="1"/>
  <c r="E5" i="20"/>
  <c r="G6" i="7"/>
  <c r="F14" i="6" l="1"/>
  <c r="G7" i="7"/>
  <c r="G9" i="7" s="1"/>
  <c r="F15" i="6"/>
  <c r="E6" i="20"/>
</calcChain>
</file>

<file path=xl/sharedStrings.xml><?xml version="1.0" encoding="utf-8"?>
<sst xmlns="http://schemas.openxmlformats.org/spreadsheetml/2006/main" count="72" uniqueCount="66">
  <si>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</si>
  <si>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</si>
  <si>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</si>
  <si>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</si>
  <si>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</si>
  <si>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</si>
  <si>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</si>
  <si>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</si>
  <si>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</si>
  <si>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</si>
  <si>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</si>
  <si>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</si>
  <si>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</si>
  <si>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</si>
  <si>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</si>
  <si>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</si>
  <si>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</si>
  <si>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</si>
  <si>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</si>
  <si>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</si>
  <si>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</si>
  <si>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</si>
  <si>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</si>
  <si>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</si>
  <si>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</si>
  <si>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</si>
  <si>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</si>
  <si>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</si>
  <si>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</si>
  <si>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</si>
  <si>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</si>
  <si>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</si>
  <si>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</si>
  <si>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</si>
  <si>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</si>
  <si>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</si>
  <si>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</si>
  <si>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</si>
  <si>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</si>
  <si>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</si>
  <si>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</si>
  <si>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</si>
  <si>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</si>
  <si>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</si>
  <si>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</si>
  <si>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</si>
  <si>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</si>
  <si>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</si>
  <si>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</si>
  <si>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</si>
  <si>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</si>
  <si>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</si>
  <si>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</si>
  <si>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</si>
  <si>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</si>
  <si>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</si>
  <si>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</si>
  <si>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Площадь помещений, заключившими прямой договор с РСО</t>
  </si>
  <si>
    <t>Оплата РСО</t>
  </si>
  <si>
    <t>показаний общего прибора учета тепловой энергии отопления за сентябрь  2021 г.</t>
  </si>
  <si>
    <t>Расчет платы за коммунальную услуги по гаражу сентябрь 2021 года</t>
  </si>
  <si>
    <t>Отчет по вывозу ТКО за сентябрь 2021 г.</t>
  </si>
  <si>
    <t>СПРАВОЧНАЯ ИНФОРМАЦИЯ потребление коммунальных услуг в доме ул. 8 Марта, д.2а за сентябрь 2021  г.</t>
  </si>
  <si>
    <t>*Прямые договора</t>
  </si>
  <si>
    <t>СПРО-2019-00067947 от 01.01.2019 г</t>
  </si>
  <si>
    <t>ИП Думинян О.К. (фасоль)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</si>
</sst>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_-* #,##0.00\ _р_._-;\-* #,##0.00\ _р_._-;_-* &quot;-&quot;??\ _р_._-;_-@_-"/>
    <numFmt numFmtId="169" formatCode="0.0"/>
    <numFmt numFmtId="170" formatCode="_-* #,##0\ _₽_-;\-* #,##0\ _₽_-;_-* &quot;-&quot;??\ _₽_-;_-@_-"/>
    <numFmt numFmtId="171" formatCode="_-* #,##0.0_р_._-;\-* #,##0.0_р_._-;_-* \-??_р_._-;_-@_-"/>
    <numFmt numFmtId="172" formatCode="_-* #,##0.000_р_._-;\-* #,##0.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12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wrapText="1"/>
    </xf>
    <xf numFmtId="169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1" fontId="24" fillId="0" borderId="0" xfId="1" applyNumberFormat="1" applyFont="1" applyBorder="1" applyProtection="1"/>
    <xf numFmtId="172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0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3" fontId="30" fillId="0" borderId="1" xfId="0" applyNumberFormat="1" applyFont="1" applyBorder="1"/>
    <xf numFmtId="0" fontId="0" fillId="0" borderId="0" xfId="0"/>
    <xf numFmtId="0" fontId="31" fillId="0" borderId="0" xfId="0" applyFont="1"/>
    <xf numFmtId="0" fontId="0" fillId="0" borderId="0" xfId="0" applyAlignment="1">
      <alignment horizontal="right"/>
    </xf>
    <xf numFmtId="43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32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5 3" xfId="26"/>
    <cellStyle name="Обычный 6" xfId="15"/>
    <cellStyle name="Обычный 6 2" xfId="30"/>
    <cellStyle name="Обычный 7" xfId="23"/>
    <cellStyle name="Обычный 8" xfId="22"/>
    <cellStyle name="Процентный 2" xfId="12"/>
    <cellStyle name="Процентный 2 2" xfId="21"/>
    <cellStyle name="Процентный 2 3" xfId="27"/>
    <cellStyle name="Финансовый" xfId="1" builtinId="3"/>
    <cellStyle name="Финансовый 2" xfId="5"/>
    <cellStyle name="Финансовый 2 2" xfId="14"/>
    <cellStyle name="Финансовый 2 2 2" xfId="29"/>
    <cellStyle name="Финансовый 3" xfId="13"/>
    <cellStyle name="Финансовый 3 2" xfId="18"/>
    <cellStyle name="Финансовый 3 3" xfId="28"/>
    <cellStyle name="Финансовый 4" xfId="24"/>
    <cellStyle name="Финансовый 4 2" xfId="31"/>
    <cellStyle name="Финансовый 5" xfId="25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topLeftCell="A13" zoomScale="85" zoomScaleNormal="85" workbookViewId="0">
      <selection activeCell="F6" sqref="F6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3" t="s">
        <v>2</v>
      </c>
      <c r="B1" s="63"/>
      <c r="C1" s="63"/>
      <c r="D1" s="63"/>
      <c r="E1" s="63"/>
    </row>
    <row r="2" spans="1:11" ht="18.75">
      <c r="A2" s="64" t="s">
        <v>59</v>
      </c>
      <c r="B2" s="64"/>
      <c r="C2" s="64"/>
      <c r="D2" s="64"/>
      <c r="E2" s="64"/>
      <c r="F2" s="64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48"/>
    </row>
    <row r="5" spans="1:11" ht="56.25">
      <c r="A5" s="7">
        <v>35011</v>
      </c>
      <c r="B5" s="8" t="s">
        <v>8</v>
      </c>
      <c r="C5" s="9">
        <v>10297.42</v>
      </c>
      <c r="D5" s="9">
        <v>10357.35</v>
      </c>
      <c r="E5" s="9">
        <f>D5-C5</f>
        <v>59.930000000000291</v>
      </c>
      <c r="F5" s="29">
        <v>64.3</v>
      </c>
      <c r="G5" s="39"/>
      <c r="H5" s="49"/>
    </row>
    <row r="6" spans="1:11" ht="32.25" customHeight="1">
      <c r="A6" s="65" t="s">
        <v>12</v>
      </c>
      <c r="B6" s="65"/>
      <c r="C6" s="65"/>
      <c r="D6" s="65"/>
      <c r="E6" s="65"/>
      <c r="F6" s="3">
        <f>9212.3+1222</f>
        <v>10434.299999999999</v>
      </c>
    </row>
    <row r="7" spans="1:11">
      <c r="B7" s="10"/>
    </row>
    <row r="8" spans="1:11" ht="51.75" customHeight="1">
      <c r="A8" s="66" t="s">
        <v>43</v>
      </c>
      <c r="B8" s="66"/>
      <c r="C8" s="66"/>
      <c r="D8" s="66"/>
      <c r="E8" s="66"/>
      <c r="F8" s="30">
        <v>399.2</v>
      </c>
      <c r="G8" s="27"/>
    </row>
    <row r="9" spans="1:11" ht="18.75">
      <c r="A9" s="61" t="s">
        <v>45</v>
      </c>
      <c r="B9" s="61"/>
      <c r="C9" s="61"/>
      <c r="D9" s="61"/>
      <c r="E9" s="61"/>
      <c r="F9" s="31">
        <v>5.0999999999999997E-2</v>
      </c>
    </row>
    <row r="10" spans="1:11" ht="28.15" customHeight="1">
      <c r="A10" s="67" t="s">
        <v>36</v>
      </c>
      <c r="B10" s="67"/>
      <c r="C10" s="67"/>
      <c r="D10" s="67"/>
      <c r="E10" s="67"/>
      <c r="F10" s="32">
        <f>F8*F9</f>
        <v>20.359199999999998</v>
      </c>
    </row>
    <row r="11" spans="1:11" ht="23.45" customHeight="1">
      <c r="A11" s="61" t="s">
        <v>37</v>
      </c>
      <c r="B11" s="61"/>
      <c r="C11" s="61"/>
      <c r="D11" s="61"/>
      <c r="E11" s="61"/>
      <c r="F11" s="32">
        <f>F5-F10</f>
        <v>43.940799999999996</v>
      </c>
      <c r="G11" s="62"/>
      <c r="H11" s="62"/>
      <c r="I11" s="1"/>
    </row>
    <row r="12" spans="1:11" ht="18" customHeight="1">
      <c r="A12" s="36"/>
      <c r="B12" s="36"/>
      <c r="C12" s="36"/>
      <c r="D12" s="36"/>
      <c r="E12" s="36"/>
      <c r="F12" s="32"/>
    </row>
    <row r="13" spans="1:11" ht="29.45" customHeight="1">
      <c r="A13" s="67" t="s">
        <v>44</v>
      </c>
      <c r="B13" s="67"/>
      <c r="C13" s="67"/>
      <c r="D13" s="67"/>
      <c r="E13" s="67"/>
      <c r="F13" s="31">
        <f>(F5)/(F10+F11)*F9</f>
        <v>5.0999999999999997E-2</v>
      </c>
    </row>
    <row r="14" spans="1:11" ht="48" customHeight="1">
      <c r="A14" s="67" t="s">
        <v>38</v>
      </c>
      <c r="B14" s="67"/>
      <c r="C14" s="67"/>
      <c r="D14" s="67"/>
      <c r="E14" s="67"/>
      <c r="F14" s="33">
        <f>F19*F13+F17</f>
        <v>155.41588999999999</v>
      </c>
      <c r="K14" s="37"/>
    </row>
    <row r="15" spans="1:11" ht="53.45" customHeight="1">
      <c r="A15" s="67" t="s">
        <v>56</v>
      </c>
      <c r="B15" s="67"/>
      <c r="C15" s="67"/>
      <c r="D15" s="67"/>
      <c r="E15" s="67"/>
      <c r="F15" s="33">
        <f>F13*F19*3.23</f>
        <v>407.93572469999998</v>
      </c>
      <c r="K15" s="37"/>
    </row>
    <row r="16" spans="1:11" ht="18.75">
      <c r="A16" s="61" t="s">
        <v>42</v>
      </c>
      <c r="B16" s="61"/>
      <c r="C16" s="61"/>
      <c r="D16" s="61"/>
      <c r="E16" s="61"/>
      <c r="F16" s="34">
        <v>1488</v>
      </c>
    </row>
    <row r="17" spans="1:6" ht="18.75">
      <c r="A17" s="61" t="s">
        <v>41</v>
      </c>
      <c r="B17" s="61"/>
      <c r="C17" s="61"/>
      <c r="D17" s="61"/>
      <c r="E17" s="61"/>
      <c r="F17" s="32">
        <v>29.12</v>
      </c>
    </row>
    <row r="18" spans="1:6" ht="18.75">
      <c r="A18" s="61" t="s">
        <v>40</v>
      </c>
      <c r="B18" s="61"/>
      <c r="C18" s="61"/>
      <c r="D18" s="61"/>
      <c r="E18" s="61"/>
      <c r="F18" s="32">
        <v>4.29</v>
      </c>
    </row>
    <row r="19" spans="1:6" ht="22.15" customHeight="1">
      <c r="A19" s="61" t="s">
        <v>39</v>
      </c>
      <c r="B19" s="61"/>
      <c r="C19" s="61"/>
      <c r="D19" s="61"/>
      <c r="E19" s="61"/>
      <c r="F19" s="32">
        <v>2476.39</v>
      </c>
    </row>
    <row r="20" spans="1:6" ht="59.25" customHeight="1">
      <c r="A20" s="68" t="s">
        <v>55</v>
      </c>
      <c r="B20" s="68"/>
      <c r="C20" s="68"/>
      <c r="D20" s="68"/>
      <c r="E20" s="68"/>
      <c r="F20" s="35">
        <f>F11/F6*F19+F16/F6*F18</f>
        <v>11.040326395829139</v>
      </c>
    </row>
    <row r="21" spans="1:6" ht="18.75">
      <c r="A21" s="61"/>
      <c r="B21" s="61"/>
      <c r="C21" s="61"/>
      <c r="D21" s="61"/>
      <c r="E21" s="61"/>
      <c r="F21" s="38"/>
    </row>
    <row r="22" spans="1:6" ht="18.75">
      <c r="A22" s="61"/>
      <c r="B22" s="61"/>
      <c r="C22" s="61"/>
      <c r="D22" s="61"/>
      <c r="E22" s="61"/>
      <c r="F22" s="38"/>
    </row>
    <row r="23" spans="1:6" ht="18.75">
      <c r="A23" s="61"/>
      <c r="B23" s="61"/>
      <c r="C23" s="61"/>
      <c r="D23" s="61"/>
      <c r="E23" s="61"/>
      <c r="F23" s="38"/>
    </row>
  </sheetData>
  <mergeCells count="19"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:E1"/>
    <mergeCell ref="A2:F2"/>
    <mergeCell ref="A6:E6"/>
    <mergeCell ref="A8:E8"/>
    <mergeCell ref="A9:E9"/>
    <mergeCell ref="A19:E19"/>
    <mergeCell ref="G11:H11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60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9</v>
      </c>
      <c r="B3" s="69"/>
      <c r="C3" s="69"/>
      <c r="D3" s="69"/>
      <c r="E3" s="69"/>
      <c r="F3" s="11"/>
      <c r="G3" s="12">
        <v>7560.67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8">
        <f>'Отопление и ГВС'!F11/'Отопление и ГВС'!F6*1222</f>
        <v>5.1460718591568186</v>
      </c>
    </row>
    <row r="7" spans="1:9">
      <c r="A7" t="s">
        <v>13</v>
      </c>
      <c r="G7" s="15">
        <f>(G4*891.53+G3*4.29+G5*(29.12+34.73)+G6*2476.39)*0.014</f>
        <v>666.40721267816298</v>
      </c>
    </row>
    <row r="9" spans="1:9" ht="21">
      <c r="A9" t="s">
        <v>11</v>
      </c>
      <c r="G9" s="13">
        <f>(G3*4.29+G4*891.53+G5*(29.12+34.73)+G7+G6*2476.39)/134</f>
        <v>360.20091346250388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2"/>
  <sheetViews>
    <sheetView workbookViewId="0">
      <selection activeCell="H8" sqref="H8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4" t="s">
        <v>61</v>
      </c>
      <c r="B1" s="74"/>
      <c r="C1" s="74"/>
      <c r="D1" s="74"/>
      <c r="E1" s="74"/>
      <c r="F1" s="74"/>
      <c r="G1" s="74"/>
      <c r="H1" s="74"/>
    </row>
    <row r="2" spans="1:9">
      <c r="B2"/>
    </row>
    <row r="3" spans="1:9" ht="27.75" customHeight="1">
      <c r="A3" s="75" t="s">
        <v>54</v>
      </c>
      <c r="B3" s="75"/>
      <c r="C3" s="75"/>
      <c r="D3" s="75"/>
      <c r="E3" s="40" t="s">
        <v>47</v>
      </c>
      <c r="F3" s="40" t="s">
        <v>48</v>
      </c>
      <c r="G3" s="56" t="s">
        <v>49</v>
      </c>
      <c r="H3" s="40" t="s">
        <v>0</v>
      </c>
      <c r="I3" s="41" t="s">
        <v>50</v>
      </c>
    </row>
    <row r="4" spans="1:9" ht="27.75" customHeight="1">
      <c r="A4" s="76" t="s">
        <v>51</v>
      </c>
      <c r="B4" s="76"/>
      <c r="C4" s="76"/>
      <c r="D4" s="76"/>
      <c r="E4" s="50">
        <v>9212.2999999999993</v>
      </c>
      <c r="F4" s="51">
        <v>891.53</v>
      </c>
      <c r="G4" s="51">
        <v>66.92</v>
      </c>
      <c r="H4" s="52">
        <f>G4*F4</f>
        <v>59661.187599999997</v>
      </c>
      <c r="I4" s="53">
        <f>(H4-H5-H6)/E4</f>
        <v>6.0988266339567758</v>
      </c>
    </row>
    <row r="5" spans="1:9" ht="36.75" customHeight="1">
      <c r="A5" s="76" t="s">
        <v>52</v>
      </c>
      <c r="B5" s="76"/>
      <c r="C5" s="76"/>
      <c r="D5" s="76"/>
      <c r="E5" s="42">
        <v>1222</v>
      </c>
      <c r="F5" s="51">
        <v>891.53</v>
      </c>
      <c r="G5" s="43">
        <v>2</v>
      </c>
      <c r="H5" s="52">
        <f>G5*F5</f>
        <v>1783.06</v>
      </c>
      <c r="I5" s="44"/>
    </row>
    <row r="6" spans="1:9" ht="36.75" customHeight="1">
      <c r="A6" s="78" t="s">
        <v>57</v>
      </c>
      <c r="B6" s="79"/>
      <c r="C6" s="79"/>
      <c r="D6" s="80"/>
      <c r="E6" s="55"/>
      <c r="F6" s="51">
        <v>891.53</v>
      </c>
      <c r="G6" s="43">
        <v>1.9</v>
      </c>
      <c r="H6" s="52">
        <f>G6*F6</f>
        <v>1693.9069999999999</v>
      </c>
      <c r="I6" s="44"/>
    </row>
    <row r="7" spans="1:9" ht="34.9" customHeight="1">
      <c r="A7" s="77" t="s">
        <v>53</v>
      </c>
      <c r="B7" s="77"/>
      <c r="C7" s="77"/>
      <c r="D7" s="77"/>
      <c r="E7" s="45"/>
      <c r="F7" s="57"/>
      <c r="G7" s="57"/>
      <c r="H7" s="46"/>
      <c r="I7" s="47">
        <f>I4</f>
        <v>6.0988266339567758</v>
      </c>
    </row>
    <row r="8" spans="1:9" ht="28.5" customHeight="1">
      <c r="A8" s="81" t="s">
        <v>58</v>
      </c>
      <c r="B8" s="82"/>
      <c r="C8" s="83"/>
      <c r="D8" s="17"/>
      <c r="E8" s="17"/>
      <c r="F8" s="17"/>
      <c r="G8" s="17"/>
      <c r="H8" s="58">
        <f>H4-H6</f>
        <v>57967.280599999998</v>
      </c>
      <c r="I8" s="17"/>
    </row>
    <row r="9" spans="1:9" ht="16.5" customHeight="1">
      <c r="A9" s="73"/>
      <c r="B9" s="73"/>
      <c r="C9" s="73"/>
    </row>
    <row r="11" spans="1:9">
      <c r="A11" s="59" t="s">
        <v>63</v>
      </c>
      <c r="B11" s="59"/>
      <c r="C11" s="59"/>
      <c r="D11" s="59"/>
      <c r="E11" s="59"/>
      <c r="F11" s="59"/>
      <c r="G11" s="59"/>
      <c r="H11" s="59"/>
      <c r="I11" s="59"/>
    </row>
    <row r="12" spans="1:9">
      <c r="A12" s="59">
        <v>1</v>
      </c>
      <c r="B12" s="72" t="s">
        <v>64</v>
      </c>
      <c r="C12" s="72"/>
      <c r="D12" s="72"/>
      <c r="E12" s="59" t="s">
        <v>65</v>
      </c>
      <c r="F12" s="60"/>
      <c r="G12" s="59">
        <v>1.9</v>
      </c>
      <c r="H12" s="59"/>
      <c r="I12" s="59"/>
    </row>
  </sheetData>
  <mergeCells count="9">
    <mergeCell ref="B12:D12"/>
    <mergeCell ref="A9:C9"/>
    <mergeCell ref="A1:H1"/>
    <mergeCell ref="A3:D3"/>
    <mergeCell ref="A4:D4"/>
    <mergeCell ref="A5:D5"/>
    <mergeCell ref="A7:D7"/>
    <mergeCell ref="A6:D6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62</v>
      </c>
    </row>
    <row r="2" spans="1:7">
      <c r="A2" s="84" t="s">
        <v>14</v>
      </c>
      <c r="B2" s="84" t="s">
        <v>15</v>
      </c>
      <c r="C2" s="84" t="s">
        <v>16</v>
      </c>
      <c r="D2" s="84" t="s">
        <v>17</v>
      </c>
      <c r="E2" s="84" t="s">
        <v>18</v>
      </c>
      <c r="F2" s="84"/>
      <c r="G2" s="84"/>
    </row>
    <row r="3" spans="1:7">
      <c r="A3" s="84"/>
      <c r="B3" s="84"/>
      <c r="C3" s="84"/>
      <c r="D3" s="84"/>
      <c r="E3" s="84" t="s">
        <v>19</v>
      </c>
      <c r="F3" s="84"/>
      <c r="G3" s="84" t="s">
        <v>20</v>
      </c>
    </row>
    <row r="4" spans="1:7">
      <c r="A4" s="84"/>
      <c r="B4" s="84"/>
      <c r="C4" s="84"/>
      <c r="D4" s="84"/>
      <c r="E4" s="20" t="s">
        <v>21</v>
      </c>
      <c r="F4" s="20" t="s">
        <v>22</v>
      </c>
      <c r="G4" s="84"/>
    </row>
    <row r="5" spans="1:7">
      <c r="A5" s="21" t="s">
        <v>23</v>
      </c>
      <c r="B5" s="22" t="s">
        <v>24</v>
      </c>
      <c r="C5" s="23" t="s">
        <v>25</v>
      </c>
      <c r="D5" s="22">
        <f>'Отопление и ГВС'!D5</f>
        <v>10357.35</v>
      </c>
      <c r="E5" s="24">
        <f>'Отопление и ГВС'!F11</f>
        <v>43.940799999999996</v>
      </c>
      <c r="F5" s="22"/>
      <c r="G5" s="22"/>
    </row>
    <row r="6" spans="1:7" ht="33.75">
      <c r="A6" s="21" t="s">
        <v>23</v>
      </c>
      <c r="B6" s="22" t="s">
        <v>26</v>
      </c>
      <c r="C6" s="23" t="s">
        <v>25</v>
      </c>
      <c r="D6" s="22"/>
      <c r="E6" s="25">
        <f>E7*'Отопление и ГВС'!F13</f>
        <v>16.574999999999999</v>
      </c>
      <c r="F6" s="25">
        <v>1.6</v>
      </c>
      <c r="G6" s="25">
        <f>G7*0.051</f>
        <v>2.2184999999999997</v>
      </c>
    </row>
    <row r="7" spans="1:7" ht="22.5">
      <c r="A7" s="21" t="s">
        <v>27</v>
      </c>
      <c r="B7" s="22" t="s">
        <v>28</v>
      </c>
      <c r="C7" s="23" t="s">
        <v>29</v>
      </c>
      <c r="D7" s="22"/>
      <c r="E7" s="24">
        <v>325</v>
      </c>
      <c r="F7" s="24">
        <v>30.7</v>
      </c>
      <c r="G7" s="24">
        <v>43.5</v>
      </c>
    </row>
    <row r="8" spans="1:7">
      <c r="A8" s="21" t="s">
        <v>27</v>
      </c>
      <c r="B8" s="22" t="s">
        <v>30</v>
      </c>
      <c r="C8" s="23" t="s">
        <v>29</v>
      </c>
      <c r="D8" s="54">
        <v>11668</v>
      </c>
      <c r="E8" s="24">
        <v>632</v>
      </c>
      <c r="F8" s="24">
        <v>41.1</v>
      </c>
      <c r="G8" s="24">
        <v>43.5</v>
      </c>
    </row>
    <row r="9" spans="1:7">
      <c r="A9" s="21" t="s">
        <v>27</v>
      </c>
      <c r="B9" s="22" t="s">
        <v>31</v>
      </c>
      <c r="C9" s="23" t="s">
        <v>29</v>
      </c>
      <c r="D9" s="22"/>
      <c r="E9" s="24">
        <f>E7+E8</f>
        <v>957</v>
      </c>
      <c r="F9" s="24">
        <f>F7+F8</f>
        <v>71.8</v>
      </c>
      <c r="G9" s="24">
        <v>87</v>
      </c>
    </row>
    <row r="10" spans="1:7">
      <c r="A10" s="21" t="s">
        <v>32</v>
      </c>
      <c r="B10" s="22" t="s">
        <v>33</v>
      </c>
      <c r="C10" s="23" t="s">
        <v>34</v>
      </c>
      <c r="D10" s="22"/>
      <c r="E10" s="26">
        <v>37909</v>
      </c>
      <c r="F10" s="20"/>
      <c r="G10" s="26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2021-06-03T12:58:42Z</cp:lastPrinted>
  <dcterms:created xsi:type="dcterms:W3CDTF">2015-09-15T11:53:49Z</dcterms:created>
  <dcterms:modified xsi:type="dcterms:W3CDTF">2021-10-07T14:02:37Z</dcterms:modified>
</cp:coreProperties>
</file>