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35" windowWidth="20055" windowHeight="7950" activeTab="2"/>
  </bookViews>
  <sheets>
    <sheet name="смета текущий ремонт" sheetId="1" r:id="rId1"/>
    <sheet name="смета по расходам" sheetId="2" r:id="rId2"/>
    <sheet name="персонал" sheetId="4" r:id="rId3"/>
  </sheets>
  <calcPr calcId="125725"/>
</workbook>
</file>

<file path=xl/calcChain.xml><?xml version="1.0" encoding="utf-8"?>
<calcChain xmlns="http://schemas.openxmlformats.org/spreadsheetml/2006/main">
  <c r="F46" i="2"/>
  <c r="D23" i="1"/>
  <c r="J16" i="4"/>
  <c r="K16" s="1"/>
  <c r="J15"/>
  <c r="K15" s="1"/>
  <c r="F50" i="2"/>
  <c r="E56"/>
  <c r="E43" l="1"/>
  <c r="G43"/>
  <c r="F44"/>
  <c r="G44" s="1"/>
  <c r="G56"/>
  <c r="G50"/>
  <c r="G48"/>
  <c r="G46"/>
  <c r="G45"/>
  <c r="G41"/>
  <c r="G39"/>
  <c r="G38"/>
  <c r="G37"/>
  <c r="E37"/>
  <c r="G36"/>
  <c r="J11" i="4"/>
  <c r="J12"/>
  <c r="J13"/>
  <c r="J14"/>
  <c r="J17"/>
  <c r="J18"/>
  <c r="J21"/>
  <c r="J23"/>
  <c r="J10"/>
  <c r="I24"/>
  <c r="K24" s="1"/>
  <c r="I23"/>
  <c r="I22"/>
  <c r="I21"/>
  <c r="I20"/>
  <c r="I19"/>
  <c r="I18"/>
  <c r="I17"/>
  <c r="I14"/>
  <c r="I13"/>
  <c r="I12"/>
  <c r="I11"/>
  <c r="I10"/>
  <c r="E32" i="2"/>
  <c r="G32"/>
  <c r="G31"/>
  <c r="E31"/>
  <c r="G29"/>
  <c r="G28"/>
  <c r="E29"/>
  <c r="E28"/>
  <c r="G25"/>
  <c r="E25"/>
  <c r="G24"/>
  <c r="E24"/>
  <c r="F20"/>
  <c r="G20" s="1"/>
  <c r="F21"/>
  <c r="G21" s="1"/>
  <c r="F19"/>
  <c r="G19" s="1"/>
  <c r="F17"/>
  <c r="K10" i="4" l="1"/>
  <c r="G23" i="2"/>
  <c r="I25" i="4"/>
  <c r="G17" i="2"/>
  <c r="C13"/>
  <c r="C12"/>
  <c r="K22" i="4"/>
  <c r="K17"/>
  <c r="C25"/>
  <c r="K23"/>
  <c r="K21"/>
  <c r="K20"/>
  <c r="K19"/>
  <c r="K18"/>
  <c r="K14"/>
  <c r="K13"/>
  <c r="K12"/>
  <c r="K11"/>
  <c r="K25" l="1"/>
  <c r="F35" i="2" s="1"/>
  <c r="J25" i="4"/>
  <c r="G35" i="2" l="1"/>
  <c r="E35"/>
  <c r="E34" s="1"/>
  <c r="F40"/>
  <c r="G40" s="1"/>
  <c r="G54"/>
  <c r="F42"/>
  <c r="G42" s="1"/>
  <c r="F30"/>
  <c r="G30" s="1"/>
  <c r="G27" s="1"/>
  <c r="G34" l="1"/>
  <c r="F52"/>
  <c r="G52" l="1"/>
  <c r="G15" s="1"/>
  <c r="F15" s="1"/>
  <c r="E15" s="1"/>
  <c r="D33" i="1"/>
  <c r="D29"/>
  <c r="D34" l="1"/>
</calcChain>
</file>

<file path=xl/comments1.xml><?xml version="1.0" encoding="utf-8"?>
<comments xmlns="http://schemas.openxmlformats.org/spreadsheetml/2006/main">
  <authors>
    <author>jaganeeva</author>
  </authors>
  <commentList>
    <comment ref="B31" authorId="0">
      <text>
        <r>
          <rPr>
            <b/>
            <sz val="9"/>
            <color indexed="81"/>
            <rFont val="Tahoma"/>
            <family val="2"/>
            <charset val="204"/>
          </rPr>
          <t>jaganeeva: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<sst xmlns="http://schemas.openxmlformats.org/spreadsheetml/2006/main" count="214" uniqueCount="177">
  <si>
    <t>№</t>
  </si>
  <si>
    <t>Наименование работ и услуг</t>
  </si>
  <si>
    <t>ед. измерения</t>
  </si>
  <si>
    <t>Ответственное лицо</t>
  </si>
  <si>
    <t>Сроки исполнения</t>
  </si>
  <si>
    <t>Текущий ремонт:</t>
  </si>
  <si>
    <t>инженер  УО</t>
  </si>
  <si>
    <t>покраска заборов, скамеек, детской площадки</t>
  </si>
  <si>
    <t>Управляющий УО</t>
  </si>
  <si>
    <t>ИТОГО:</t>
  </si>
  <si>
    <t>уход за растениями</t>
  </si>
  <si>
    <t>удобрения</t>
  </si>
  <si>
    <t>15 кг</t>
  </si>
  <si>
    <t>интексициды от вредителей растений</t>
  </si>
  <si>
    <t xml:space="preserve">Грунт </t>
  </si>
  <si>
    <t>15 кубов</t>
  </si>
  <si>
    <t>семена травы</t>
  </si>
  <si>
    <t>итого:</t>
  </si>
  <si>
    <t>закупка цветочной рассады</t>
  </si>
  <si>
    <t>Итого благоустройство:</t>
  </si>
  <si>
    <t>2 куба</t>
  </si>
  <si>
    <t>закупка песок для песочницы</t>
  </si>
  <si>
    <t>закупка и установка отливов на цоколь</t>
  </si>
  <si>
    <t>Ориентировочная стоимость руб</t>
  </si>
  <si>
    <t>замена деревянных элементов скамеек на детской площадке</t>
  </si>
  <si>
    <t>200 п.м.</t>
  </si>
  <si>
    <t>ремонт кровли</t>
  </si>
  <si>
    <t>100 п.м.</t>
  </si>
  <si>
    <t>ремонт цоколя</t>
  </si>
  <si>
    <t>Утверждено</t>
  </si>
  <si>
    <t>Протоколом общего собрания № ___ от ___________</t>
  </si>
  <si>
    <t xml:space="preserve">Председатель собрания __________________ </t>
  </si>
  <si>
    <t xml:space="preserve">                                           СМЕТА РАСХОДОВ по управлению и эксплуатации</t>
  </si>
  <si>
    <t>п/п</t>
  </si>
  <si>
    <t>Натуральные показатели</t>
  </si>
  <si>
    <t>Кол-во, кв.м.</t>
  </si>
  <si>
    <t>Кол-во, ед.</t>
  </si>
  <si>
    <t>1.</t>
  </si>
  <si>
    <t xml:space="preserve">Площадь квартир </t>
  </si>
  <si>
    <t>2.</t>
  </si>
  <si>
    <t>Места общего пользования</t>
  </si>
  <si>
    <t>3.</t>
  </si>
  <si>
    <t>Площадь придомовой территории</t>
  </si>
  <si>
    <t>Итого</t>
  </si>
  <si>
    <t xml:space="preserve">Статьи расхода </t>
  </si>
  <si>
    <t>Примеча-ния</t>
  </si>
  <si>
    <t>Доп.информация</t>
  </si>
  <si>
    <t>Затраты руб/ год</t>
  </si>
  <si>
    <t>Затраты в мес/ жилье и нежилье</t>
  </si>
  <si>
    <t xml:space="preserve"> Затраты в мес/ жилье и нежилье на кв.м. </t>
  </si>
  <si>
    <t>I</t>
  </si>
  <si>
    <t>Обслуживание здания</t>
  </si>
  <si>
    <t>Техническая эксплуатация</t>
  </si>
  <si>
    <t>1.1.</t>
  </si>
  <si>
    <t>расходные материалы</t>
  </si>
  <si>
    <t>1.2.</t>
  </si>
  <si>
    <t>инструменты и приспособления</t>
  </si>
  <si>
    <t>1.3.</t>
  </si>
  <si>
    <t>электролампы</t>
  </si>
  <si>
    <t>Техническое обслуживание</t>
  </si>
  <si>
    <t>2.1.</t>
  </si>
  <si>
    <t>система пожарной сигнализации</t>
  </si>
  <si>
    <t>СС</t>
  </si>
  <si>
    <t>2.2.</t>
  </si>
  <si>
    <t>Договор</t>
  </si>
  <si>
    <t xml:space="preserve">Уборка </t>
  </si>
  <si>
    <t>3.1.</t>
  </si>
  <si>
    <t>оборудование и материалы для внутр.пом.</t>
  </si>
  <si>
    <t>3.2.</t>
  </si>
  <si>
    <t>оборудование и материалы для придом.тер.</t>
  </si>
  <si>
    <t>3.3.</t>
  </si>
  <si>
    <t>уборка дорог и вывоз снега</t>
  </si>
  <si>
    <t>зима 6 месяцев</t>
  </si>
  <si>
    <t>3.4.</t>
  </si>
  <si>
    <t>дезинсекция и дератизация</t>
  </si>
  <si>
    <t>3.5.</t>
  </si>
  <si>
    <t>защитные коврики</t>
  </si>
  <si>
    <t>4.</t>
  </si>
  <si>
    <t>З/плата и административные расходы</t>
  </si>
  <si>
    <t>4.1.</t>
  </si>
  <si>
    <t>управлен. и обслуж. персонал</t>
  </si>
  <si>
    <t>Таблица 1</t>
  </si>
  <si>
    <t>4.2.</t>
  </si>
  <si>
    <t>канцелярские принадлежности</t>
  </si>
  <si>
    <t>4.3.</t>
  </si>
  <si>
    <t>транспортные расходы</t>
  </si>
  <si>
    <t>4.4.</t>
  </si>
  <si>
    <t>аттестация персонала</t>
  </si>
  <si>
    <t>4.5.</t>
  </si>
  <si>
    <t>административные затраты</t>
  </si>
  <si>
    <t>4.6.</t>
  </si>
  <si>
    <t>благоустройство территории</t>
  </si>
  <si>
    <t>План</t>
  </si>
  <si>
    <t>4.7.</t>
  </si>
  <si>
    <t>связь</t>
  </si>
  <si>
    <t>4.8.</t>
  </si>
  <si>
    <t>спецодежда и средства защиты</t>
  </si>
  <si>
    <t>4.9.</t>
  </si>
  <si>
    <t>комиссия банка</t>
  </si>
  <si>
    <t>4.10.</t>
  </si>
  <si>
    <t>непредвиденные расходы</t>
  </si>
  <si>
    <t>4.11.</t>
  </si>
  <si>
    <t>обслуживание офисной техники</t>
  </si>
  <si>
    <t>4.13.</t>
  </si>
  <si>
    <t>возмещение расходов за предыдущие периоды</t>
  </si>
  <si>
    <t>5.</t>
  </si>
  <si>
    <t>Обслуживание лифтов</t>
  </si>
  <si>
    <t>14 лифтов</t>
  </si>
  <si>
    <t>6.</t>
  </si>
  <si>
    <t xml:space="preserve">Налог УСН </t>
  </si>
  <si>
    <t>7.</t>
  </si>
  <si>
    <t>Текущий ремонт</t>
  </si>
  <si>
    <t>9.</t>
  </si>
  <si>
    <t>Обслуживание запирающих устройств входных дверей</t>
  </si>
  <si>
    <t>Обслуживание системы контроля допуска и видеонаблюдения</t>
  </si>
  <si>
    <t>покраска дверей пожарных лестниц и мусорокамер со стороны улицы</t>
  </si>
  <si>
    <t xml:space="preserve">замена светильников 5 подъезд на оптико-акустические, замена вышедших из строя </t>
  </si>
  <si>
    <t>72 шт</t>
  </si>
  <si>
    <t>Итого:</t>
  </si>
  <si>
    <t>Примечание</t>
  </si>
  <si>
    <t>восстановление  молниезащиты систем лифтов</t>
  </si>
  <si>
    <t>14 шт</t>
  </si>
  <si>
    <t>20 кв.м.</t>
  </si>
  <si>
    <t>Приложение №3</t>
  </si>
  <si>
    <t xml:space="preserve">Протоколом общего собрания № от </t>
  </si>
  <si>
    <r>
      <t xml:space="preserve">Таблица 1 </t>
    </r>
    <r>
      <rPr>
        <b/>
        <sz val="12"/>
        <rFont val="Times New Roman"/>
        <family val="1"/>
        <charset val="204"/>
      </rPr>
      <t>(к статье 4.1. Сметы расходов): Персонал для обслуживания МКЖД №1 по ул. Чернышевского и смета расходов на содержание персонала</t>
    </r>
  </si>
  <si>
    <t>Персонал*</t>
  </si>
  <si>
    <t>Кол-во едениц</t>
  </si>
  <si>
    <t>Отпуск</t>
  </si>
  <si>
    <t>Налоги</t>
  </si>
  <si>
    <t>Премия</t>
  </si>
  <si>
    <t>Сумма/мес</t>
  </si>
  <si>
    <t>Управляющий</t>
  </si>
  <si>
    <t>40 час/неделя</t>
  </si>
  <si>
    <t>Паспортистка</t>
  </si>
  <si>
    <t>3 часа/неделя</t>
  </si>
  <si>
    <t>Бухгалтер</t>
  </si>
  <si>
    <t>Инженер</t>
  </si>
  <si>
    <t>Диспетчер</t>
  </si>
  <si>
    <t xml:space="preserve">Техник </t>
  </si>
  <si>
    <t>дежурства техников</t>
  </si>
  <si>
    <t>Дворник</t>
  </si>
  <si>
    <t>Уборщица</t>
  </si>
  <si>
    <t>15 час/неделя</t>
  </si>
  <si>
    <t>электрик</t>
  </si>
  <si>
    <t>16 час/нед</t>
  </si>
  <si>
    <t>4 часа в неделю  апрель - октябрь</t>
  </si>
  <si>
    <t>специалист по кадрам</t>
  </si>
  <si>
    <t>Уборщица вых дня</t>
  </si>
  <si>
    <t>сб, вс, праздничные дни</t>
  </si>
  <si>
    <t>ремонт оборудования, поверка оборудования, замеры</t>
  </si>
  <si>
    <t>лифты, эл/сети, отопление</t>
  </si>
  <si>
    <t>8 ковров 150x300</t>
  </si>
  <si>
    <t xml:space="preserve"> </t>
  </si>
  <si>
    <t>Размер заработной платы</t>
  </si>
  <si>
    <t>В том числе оклад</t>
  </si>
  <si>
    <t>Надбавка</t>
  </si>
  <si>
    <t>садовник</t>
  </si>
  <si>
    <t>Договор управления</t>
  </si>
  <si>
    <t>восстановление штукатурно-окрасочного слоя стен и потолков входных групп 1 этажи, установка защитных уголков на откосы</t>
  </si>
  <si>
    <t>10.</t>
  </si>
  <si>
    <t>вебдизайнер</t>
  </si>
  <si>
    <t>экономист</t>
  </si>
  <si>
    <t>6 п</t>
  </si>
  <si>
    <t>1 шт</t>
  </si>
  <si>
    <t>ПЛАН ПО ТЕКУЩЕМУ РЕМОНТУ И БЛАГОУСТРОЙСТВУ НА 2018-2019 ГОД</t>
  </si>
  <si>
    <t>многоквартирного жилого дома на ул. Чернышевского, д. 1  на 2018 -2019 год без обслуживания мусоропровода</t>
  </si>
  <si>
    <t xml:space="preserve">Приложение №2 </t>
  </si>
  <si>
    <t>Приложение №4</t>
  </si>
  <si>
    <t>Приведение в нормативное состояние систем пожарной сигнализации (план прилагается) в т.ч.</t>
  </si>
  <si>
    <t>10.1</t>
  </si>
  <si>
    <t>10.2</t>
  </si>
  <si>
    <t>будущие расходы согласно плана</t>
  </si>
  <si>
    <t>компенсация расходов на установку дополнительного магнитного замка на входную дверь 1 подъезда</t>
  </si>
  <si>
    <t>компесация произведенных расходов на ПБ (счет прилагается)</t>
  </si>
  <si>
    <t>Премия ежемесячная</t>
  </si>
  <si>
    <t>устройство деревянных вазонов</t>
  </si>
</sst>
</file>

<file path=xl/styles.xml><?xml version="1.0" encoding="utf-8"?>
<styleSheet xmlns="http://schemas.openxmlformats.org/spreadsheetml/2006/main">
  <numFmts count="6">
    <numFmt numFmtId="43" formatCode="_-* #,##0.00\ _₽_-;\-* #,##0.00\ _₽_-;_-* &quot;-&quot;??\ _₽_-;_-@_-"/>
    <numFmt numFmtId="164" formatCode="_(* #,##0.00_);_(* \(#,##0.00\);_(* &quot;-&quot;??_);_(@_)"/>
    <numFmt numFmtId="165" formatCode="_(* #,##0_);_(* \(#,##0\);_(* &quot;-&quot;??_);_(@_)"/>
    <numFmt numFmtId="166" formatCode="#,##0&quot;р.&quot;"/>
    <numFmt numFmtId="167" formatCode="0.0"/>
    <numFmt numFmtId="168" formatCode="_(* #,##0.0_);_(* \(#,##0.0\);_(* &quot;-&quot;??_);_(@_)"/>
  </numFmts>
  <fonts count="4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4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</font>
    <font>
      <b/>
      <sz val="11"/>
      <name val="Times New Roman"/>
      <family val="1"/>
      <charset val="204"/>
    </font>
    <font>
      <sz val="8"/>
      <name val="Times New Roman"/>
      <family val="1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</font>
    <font>
      <sz val="8"/>
      <name val="Times New Roman"/>
      <family val="1"/>
      <charset val="204"/>
    </font>
    <font>
      <b/>
      <i/>
      <sz val="14"/>
      <name val="Times New Roman"/>
      <family val="1"/>
    </font>
    <font>
      <i/>
      <sz val="10"/>
      <name val="Times New Roman"/>
      <family val="1"/>
    </font>
    <font>
      <sz val="4"/>
      <name val="Times New Roman"/>
      <family val="1"/>
      <charset val="204"/>
    </font>
    <font>
      <b/>
      <sz val="9"/>
      <name val="Times New Roman"/>
      <family val="1"/>
    </font>
    <font>
      <b/>
      <i/>
      <sz val="10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i/>
      <u val="singleAccounting"/>
      <sz val="11"/>
      <name val="Times New Roman"/>
      <family val="1"/>
      <charset val="204"/>
    </font>
    <font>
      <sz val="8"/>
      <name val="Arial"/>
      <family val="2"/>
      <charset val="204"/>
    </font>
    <font>
      <b/>
      <i/>
      <sz val="8"/>
      <name val="Times New Roman"/>
      <family val="1"/>
    </font>
    <font>
      <b/>
      <i/>
      <u val="singleAccounting"/>
      <sz val="11"/>
      <name val="Times New Roman"/>
      <family val="1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6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0" fillId="0" borderId="0" applyFont="0" applyFill="0" applyBorder="0" applyAlignment="0" applyProtection="0"/>
  </cellStyleXfs>
  <cellXfs count="297">
    <xf numFmtId="0" fontId="0" fillId="0" borderId="0" xfId="0"/>
    <xf numFmtId="0" fontId="3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justify" vertical="center"/>
    </xf>
    <xf numFmtId="0" fontId="1" fillId="0" borderId="1" xfId="0" applyFont="1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justify" vertical="center"/>
    </xf>
    <xf numFmtId="0" fontId="0" fillId="0" borderId="1" xfId="0" applyFill="1" applyBorder="1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3" fontId="0" fillId="0" borderId="1" xfId="0" applyNumberFormat="1" applyBorder="1"/>
    <xf numFmtId="17" fontId="0" fillId="0" borderId="1" xfId="0" applyNumberFormat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2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justify" vertical="center"/>
    </xf>
    <xf numFmtId="3" fontId="7" fillId="0" borderId="1" xfId="0" applyNumberFormat="1" applyFont="1" applyBorder="1"/>
    <xf numFmtId="0" fontId="6" fillId="0" borderId="1" xfId="0" applyFont="1" applyFill="1" applyBorder="1" applyAlignment="1">
      <alignment horizontal="justify" vertical="center"/>
    </xf>
    <xf numFmtId="0" fontId="2" fillId="0" borderId="1" xfId="0" applyFont="1" applyBorder="1" applyAlignment="1">
      <alignment horizontal="justify" vertical="center"/>
    </xf>
    <xf numFmtId="3" fontId="1" fillId="0" borderId="1" xfId="0" applyNumberFormat="1" applyFont="1" applyBorder="1"/>
    <xf numFmtId="0" fontId="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center"/>
    </xf>
    <xf numFmtId="3" fontId="0" fillId="0" borderId="1" xfId="0" applyNumberFormat="1" applyFill="1" applyBorder="1"/>
    <xf numFmtId="17" fontId="2" fillId="0" borderId="1" xfId="0" applyNumberFormat="1" applyFont="1" applyFill="1" applyBorder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11" fillId="0" borderId="0" xfId="0" applyFont="1" applyAlignment="1">
      <alignment horizontal="center"/>
    </xf>
    <xf numFmtId="1" fontId="12" fillId="0" borderId="0" xfId="0" applyNumberFormat="1" applyFont="1" applyFill="1" applyAlignment="1">
      <alignment horizontal="left"/>
    </xf>
    <xf numFmtId="0" fontId="13" fillId="0" borderId="0" xfId="0" applyFont="1" applyAlignment="1">
      <alignment horizontal="left"/>
    </xf>
    <xf numFmtId="1" fontId="12" fillId="0" borderId="0" xfId="0" applyNumberFormat="1" applyFont="1" applyFill="1" applyAlignment="1"/>
    <xf numFmtId="0" fontId="13" fillId="0" borderId="0" xfId="0" applyFont="1" applyAlignment="1"/>
    <xf numFmtId="1" fontId="11" fillId="0" borderId="0" xfId="0" applyNumberFormat="1" applyFont="1" applyFill="1" applyAlignment="1"/>
    <xf numFmtId="0" fontId="6" fillId="0" borderId="0" xfId="0" applyFont="1" applyAlignment="1"/>
    <xf numFmtId="1" fontId="14" fillId="0" borderId="0" xfId="0" applyNumberFormat="1" applyFont="1" applyAlignment="1"/>
    <xf numFmtId="0" fontId="12" fillId="0" borderId="0" xfId="0" applyFont="1"/>
    <xf numFmtId="0" fontId="16" fillId="0" borderId="2" xfId="0" applyFont="1" applyBorder="1" applyAlignment="1"/>
    <xf numFmtId="0" fontId="17" fillId="0" borderId="2" xfId="0" applyFont="1" applyBorder="1"/>
    <xf numFmtId="0" fontId="16" fillId="0" borderId="2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1" fontId="11" fillId="0" borderId="0" xfId="0" applyNumberFormat="1" applyFont="1" applyFill="1"/>
    <xf numFmtId="1" fontId="11" fillId="0" borderId="0" xfId="0" applyNumberFormat="1" applyFont="1"/>
    <xf numFmtId="164" fontId="11" fillId="0" borderId="0" xfId="1" applyNumberFormat="1" applyFont="1"/>
    <xf numFmtId="0" fontId="18" fillId="0" borderId="3" xfId="0" applyFont="1" applyBorder="1" applyAlignment="1"/>
    <xf numFmtId="0" fontId="18" fillId="0" borderId="3" xfId="0" applyFont="1" applyBorder="1"/>
    <xf numFmtId="1" fontId="18" fillId="0" borderId="2" xfId="0" applyNumberFormat="1" applyFont="1" applyBorder="1" applyAlignment="1">
      <alignment horizontal="center"/>
    </xf>
    <xf numFmtId="1" fontId="18" fillId="0" borderId="4" xfId="0" applyNumberFormat="1" applyFont="1" applyBorder="1" applyAlignment="1">
      <alignment horizontal="center"/>
    </xf>
    <xf numFmtId="0" fontId="18" fillId="0" borderId="5" xfId="0" applyFont="1" applyBorder="1" applyAlignment="1"/>
    <xf numFmtId="0" fontId="18" fillId="0" borderId="5" xfId="0" applyFont="1" applyBorder="1"/>
    <xf numFmtId="0" fontId="18" fillId="0" borderId="4" xfId="0" applyFont="1" applyBorder="1" applyAlignment="1">
      <alignment horizontal="center"/>
    </xf>
    <xf numFmtId="0" fontId="18" fillId="0" borderId="6" xfId="0" applyFont="1" applyBorder="1" applyAlignment="1"/>
    <xf numFmtId="0" fontId="18" fillId="0" borderId="6" xfId="0" applyFont="1" applyBorder="1"/>
    <xf numFmtId="0" fontId="18" fillId="0" borderId="7" xfId="0" applyFont="1" applyFill="1" applyBorder="1" applyAlignment="1">
      <alignment horizontal="center"/>
    </xf>
    <xf numFmtId="0" fontId="18" fillId="0" borderId="7" xfId="0" applyFont="1" applyBorder="1" applyAlignment="1"/>
    <xf numFmtId="1" fontId="19" fillId="0" borderId="7" xfId="0" applyNumberFormat="1" applyFont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20" fillId="0" borderId="1" xfId="0" applyNumberFormat="1" applyFont="1" applyBorder="1" applyAlignment="1">
      <alignment vertical="center"/>
    </xf>
    <xf numFmtId="0" fontId="17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8" xfId="0" applyFont="1" applyBorder="1" applyAlignment="1">
      <alignment horizontal="center" vertical="center" wrapText="1"/>
    </xf>
    <xf numFmtId="1" fontId="21" fillId="0" borderId="1" xfId="0" applyNumberFormat="1" applyFont="1" applyFill="1" applyBorder="1" applyAlignment="1">
      <alignment horizontal="center" vertical="center" wrapText="1"/>
    </xf>
    <xf numFmtId="1" fontId="21" fillId="0" borderId="1" xfId="0" applyNumberFormat="1" applyFont="1" applyBorder="1" applyAlignment="1">
      <alignment horizontal="center" vertical="center" wrapText="1"/>
    </xf>
    <xf numFmtId="164" fontId="21" fillId="0" borderId="1" xfId="1" applyNumberFormat="1" applyFont="1" applyBorder="1" applyAlignment="1">
      <alignment horizontal="center" vertical="center" wrapText="1"/>
    </xf>
    <xf numFmtId="0" fontId="22" fillId="0" borderId="0" xfId="0" applyFont="1"/>
    <xf numFmtId="1" fontId="23" fillId="0" borderId="3" xfId="0" applyNumberFormat="1" applyFont="1" applyBorder="1" applyAlignment="1"/>
    <xf numFmtId="0" fontId="23" fillId="0" borderId="9" xfId="0" applyFont="1" applyBorder="1" applyAlignment="1">
      <alignment horizontal="left"/>
    </xf>
    <xf numFmtId="0" fontId="23" fillId="0" borderId="9" xfId="0" applyFont="1" applyBorder="1" applyAlignment="1">
      <alignment horizontal="center"/>
    </xf>
    <xf numFmtId="0" fontId="24" fillId="0" borderId="9" xfId="0" applyFont="1" applyBorder="1" applyAlignment="1">
      <alignment horizontal="left"/>
    </xf>
    <xf numFmtId="165" fontId="23" fillId="0" borderId="9" xfId="1" applyNumberFormat="1" applyFont="1" applyFill="1" applyBorder="1" applyAlignment="1">
      <alignment horizontal="right"/>
    </xf>
    <xf numFmtId="165" fontId="23" fillId="0" borderId="9" xfId="1" applyNumberFormat="1" applyFont="1" applyBorder="1" applyAlignment="1">
      <alignment horizontal="right"/>
    </xf>
    <xf numFmtId="2" fontId="25" fillId="0" borderId="10" xfId="1" applyNumberFormat="1" applyFont="1" applyFill="1" applyBorder="1" applyAlignment="1">
      <alignment horizontal="right"/>
    </xf>
    <xf numFmtId="0" fontId="26" fillId="0" borderId="0" xfId="0" applyFont="1"/>
    <xf numFmtId="1" fontId="20" fillId="0" borderId="5" xfId="0" applyNumberFormat="1" applyFont="1" applyBorder="1" applyAlignment="1"/>
    <xf numFmtId="0" fontId="17" fillId="0" borderId="0" xfId="0" applyFont="1" applyBorder="1" applyAlignment="1">
      <alignment horizontal="left"/>
    </xf>
    <xf numFmtId="0" fontId="21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165" fontId="28" fillId="0" borderId="0" xfId="1" applyNumberFormat="1" applyFont="1" applyFill="1" applyBorder="1" applyAlignment="1">
      <alignment horizontal="right"/>
    </xf>
    <xf numFmtId="165" fontId="28" fillId="0" borderId="0" xfId="1" applyNumberFormat="1" applyFont="1" applyBorder="1" applyAlignment="1">
      <alignment horizontal="right"/>
    </xf>
    <xf numFmtId="164" fontId="28" fillId="0" borderId="11" xfId="1" applyNumberFormat="1" applyFont="1" applyBorder="1" applyAlignment="1">
      <alignment horizontal="right"/>
    </xf>
    <xf numFmtId="1" fontId="29" fillId="0" borderId="5" xfId="0" applyNumberFormat="1" applyFont="1" applyBorder="1" applyAlignment="1"/>
    <xf numFmtId="0" fontId="29" fillId="0" borderId="0" xfId="0" applyFont="1" applyBorder="1" applyAlignment="1">
      <alignment horizontal="left"/>
    </xf>
    <xf numFmtId="0" fontId="30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165" fontId="31" fillId="0" borderId="0" xfId="1" applyNumberFormat="1" applyFont="1" applyFill="1" applyBorder="1" applyAlignment="1">
      <alignment horizontal="right"/>
    </xf>
    <xf numFmtId="165" fontId="31" fillId="0" borderId="0" xfId="1" applyNumberFormat="1" applyFont="1" applyBorder="1" applyAlignment="1">
      <alignment horizontal="right"/>
    </xf>
    <xf numFmtId="164" fontId="32" fillId="0" borderId="11" xfId="1" applyNumberFormat="1" applyFont="1" applyBorder="1" applyAlignment="1">
      <alignment horizontal="right"/>
    </xf>
    <xf numFmtId="164" fontId="31" fillId="0" borderId="11" xfId="1" applyNumberFormat="1" applyFont="1" applyBorder="1" applyAlignment="1">
      <alignment horizontal="right"/>
    </xf>
    <xf numFmtId="1" fontId="24" fillId="0" borderId="5" xfId="0" applyNumberFormat="1" applyFont="1" applyBorder="1" applyAlignment="1"/>
    <xf numFmtId="0" fontId="22" fillId="0" borderId="0" xfId="0" applyFont="1" applyBorder="1"/>
    <xf numFmtId="2" fontId="24" fillId="0" borderId="0" xfId="0" applyNumberFormat="1" applyFont="1" applyBorder="1" applyAlignment="1">
      <alignment horizontal="center"/>
    </xf>
    <xf numFmtId="165" fontId="24" fillId="0" borderId="0" xfId="1" applyNumberFormat="1" applyFont="1" applyFill="1" applyBorder="1" applyAlignment="1">
      <alignment horizontal="right"/>
    </xf>
    <xf numFmtId="164" fontId="24" fillId="0" borderId="11" xfId="1" applyNumberFormat="1" applyFont="1" applyBorder="1" applyAlignment="1">
      <alignment horizontal="right"/>
    </xf>
    <xf numFmtId="1" fontId="24" fillId="0" borderId="5" xfId="0" applyNumberFormat="1" applyFont="1" applyFill="1" applyBorder="1" applyAlignment="1"/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2" fontId="24" fillId="0" borderId="0" xfId="0" applyNumberFormat="1" applyFont="1" applyFill="1" applyBorder="1" applyAlignment="1">
      <alignment horizontal="center"/>
    </xf>
    <xf numFmtId="164" fontId="24" fillId="0" borderId="11" xfId="1" applyNumberFormat="1" applyFont="1" applyFill="1" applyBorder="1" applyAlignment="1">
      <alignment horizontal="right"/>
    </xf>
    <xf numFmtId="0" fontId="22" fillId="0" borderId="0" xfId="0" applyFont="1" applyFill="1"/>
    <xf numFmtId="0" fontId="11" fillId="0" borderId="0" xfId="0" applyFont="1" applyFill="1"/>
    <xf numFmtId="1" fontId="29" fillId="0" borderId="5" xfId="0" applyNumberFormat="1" applyFont="1" applyFill="1" applyBorder="1" applyAlignment="1"/>
    <xf numFmtId="14" fontId="29" fillId="0" borderId="0" xfId="0" applyNumberFormat="1" applyFont="1" applyFill="1" applyBorder="1" applyAlignment="1">
      <alignment horizontal="left"/>
    </xf>
    <xf numFmtId="14" fontId="30" fillId="0" borderId="0" xfId="0" applyNumberFormat="1" applyFont="1" applyFill="1" applyBorder="1" applyAlignment="1">
      <alignment horizontal="center"/>
    </xf>
    <xf numFmtId="14" fontId="18" fillId="0" borderId="0" xfId="0" applyNumberFormat="1" applyFont="1" applyFill="1" applyBorder="1" applyAlignment="1">
      <alignment horizontal="left"/>
    </xf>
    <xf numFmtId="164" fontId="32" fillId="0" borderId="11" xfId="1" applyNumberFormat="1" applyFont="1" applyFill="1" applyBorder="1" applyAlignment="1">
      <alignment horizontal="right"/>
    </xf>
    <xf numFmtId="0" fontId="24" fillId="0" borderId="0" xfId="0" applyFont="1" applyFill="1"/>
    <xf numFmtId="0" fontId="18" fillId="0" borderId="0" xfId="0" applyFont="1" applyFill="1" applyBorder="1" applyAlignment="1">
      <alignment horizontal="left"/>
    </xf>
    <xf numFmtId="0" fontId="11" fillId="0" borderId="0" xfId="0" applyFont="1" applyFill="1" applyBorder="1"/>
    <xf numFmtId="14" fontId="24" fillId="0" borderId="0" xfId="0" applyNumberFormat="1" applyFont="1" applyFill="1" applyBorder="1" applyAlignment="1">
      <alignment horizontal="center"/>
    </xf>
    <xf numFmtId="0" fontId="29" fillId="0" borderId="0" xfId="0" applyFont="1" applyFill="1" applyBorder="1" applyAlignment="1">
      <alignment horizontal="left"/>
    </xf>
    <xf numFmtId="0" fontId="24" fillId="0" borderId="0" xfId="0" applyFont="1" applyFill="1" applyBorder="1"/>
    <xf numFmtId="0" fontId="24" fillId="0" borderId="0" xfId="0" applyFont="1" applyFill="1" applyBorder="1" applyAlignment="1"/>
    <xf numFmtId="0" fontId="18" fillId="0" borderId="0" xfId="0" applyFont="1" applyFill="1" applyBorder="1" applyAlignment="1">
      <alignment horizontal="center"/>
    </xf>
    <xf numFmtId="14" fontId="24" fillId="0" borderId="0" xfId="0" applyNumberFormat="1" applyFont="1" applyFill="1" applyBorder="1" applyAlignment="1">
      <alignment horizontal="left"/>
    </xf>
    <xf numFmtId="14" fontId="24" fillId="0" borderId="0" xfId="0" applyNumberFormat="1" applyFont="1" applyBorder="1" applyAlignment="1">
      <alignment horizontal="left"/>
    </xf>
    <xf numFmtId="14" fontId="24" fillId="0" borderId="0" xfId="0" applyNumberFormat="1" applyFont="1" applyBorder="1" applyAlignment="1">
      <alignment horizontal="center"/>
    </xf>
    <xf numFmtId="0" fontId="24" fillId="0" borderId="0" xfId="0" applyFont="1" applyBorder="1"/>
    <xf numFmtId="0" fontId="24" fillId="0" borderId="0" xfId="0" applyFont="1"/>
    <xf numFmtId="0" fontId="19" fillId="0" borderId="0" xfId="0" applyFont="1" applyBorder="1" applyAlignment="1">
      <alignment horizontal="center"/>
    </xf>
    <xf numFmtId="14" fontId="24" fillId="0" borderId="0" xfId="0" applyNumberFormat="1" applyFont="1" applyFill="1" applyBorder="1" applyAlignment="1">
      <alignment horizontal="left" wrapText="1"/>
    </xf>
    <xf numFmtId="0" fontId="24" fillId="0" borderId="0" xfId="0" applyFont="1" applyBorder="1" applyAlignment="1">
      <alignment horizontal="center"/>
    </xf>
    <xf numFmtId="0" fontId="33" fillId="0" borderId="0" xfId="0" applyFont="1" applyFill="1"/>
    <xf numFmtId="3" fontId="33" fillId="0" borderId="0" xfId="0" applyNumberFormat="1" applyFont="1" applyFill="1"/>
    <xf numFmtId="14" fontId="23" fillId="0" borderId="0" xfId="0" applyNumberFormat="1" applyFont="1" applyFill="1" applyBorder="1" applyAlignment="1">
      <alignment horizontal="left"/>
    </xf>
    <xf numFmtId="9" fontId="24" fillId="0" borderId="0" xfId="0" applyNumberFormat="1" applyFont="1" applyFill="1"/>
    <xf numFmtId="1" fontId="18" fillId="0" borderId="5" xfId="0" applyNumberFormat="1" applyFont="1" applyFill="1" applyBorder="1" applyAlignment="1"/>
    <xf numFmtId="164" fontId="23" fillId="0" borderId="11" xfId="1" applyNumberFormat="1" applyFont="1" applyFill="1" applyBorder="1" applyAlignment="1">
      <alignment horizontal="right"/>
    </xf>
    <xf numFmtId="165" fontId="29" fillId="0" borderId="0" xfId="1" applyNumberFormat="1" applyFont="1" applyFill="1" applyBorder="1" applyAlignment="1">
      <alignment horizontal="right"/>
    </xf>
    <xf numFmtId="1" fontId="23" fillId="0" borderId="5" xfId="0" applyNumberFormat="1" applyFont="1" applyFill="1" applyBorder="1" applyAlignment="1"/>
    <xf numFmtId="14" fontId="34" fillId="0" borderId="0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165" fontId="23" fillId="0" borderId="0" xfId="1" applyNumberFormat="1" applyFont="1" applyFill="1" applyBorder="1" applyAlignment="1">
      <alignment horizontal="right"/>
    </xf>
    <xf numFmtId="164" fontId="35" fillId="0" borderId="11" xfId="1" applyNumberFormat="1" applyFont="1" applyFill="1" applyBorder="1" applyAlignment="1">
      <alignment horizontal="right"/>
    </xf>
    <xf numFmtId="0" fontId="34" fillId="0" borderId="0" xfId="0" applyFont="1" applyFill="1"/>
    <xf numFmtId="1" fontId="23" fillId="0" borderId="5" xfId="0" applyNumberFormat="1" applyFont="1" applyBorder="1" applyAlignment="1"/>
    <xf numFmtId="14" fontId="23" fillId="0" borderId="0" xfId="0" applyNumberFormat="1" applyFont="1" applyBorder="1" applyAlignment="1">
      <alignment horizontal="left"/>
    </xf>
    <xf numFmtId="14" fontId="34" fillId="0" borderId="0" xfId="0" applyNumberFormat="1" applyFont="1" applyBorder="1" applyAlignment="1">
      <alignment horizontal="left"/>
    </xf>
    <xf numFmtId="2" fontId="19" fillId="0" borderId="0" xfId="0" applyNumberFormat="1" applyFont="1" applyBorder="1" applyAlignment="1">
      <alignment horizontal="center"/>
    </xf>
    <xf numFmtId="165" fontId="23" fillId="0" borderId="0" xfId="1" applyNumberFormat="1" applyFont="1" applyBorder="1" applyAlignment="1">
      <alignment horizontal="right"/>
    </xf>
    <xf numFmtId="0" fontId="34" fillId="0" borderId="0" xfId="0" applyFont="1"/>
    <xf numFmtId="0" fontId="29" fillId="0" borderId="0" xfId="0" applyFont="1" applyBorder="1" applyAlignment="1">
      <alignment horizontal="center"/>
    </xf>
    <xf numFmtId="0" fontId="29" fillId="0" borderId="0" xfId="0" applyFont="1"/>
    <xf numFmtId="164" fontId="11" fillId="0" borderId="0" xfId="1" applyNumberFormat="1" applyFont="1" applyFill="1"/>
    <xf numFmtId="0" fontId="15" fillId="0" borderId="0" xfId="0" applyFont="1"/>
    <xf numFmtId="0" fontId="15" fillId="0" borderId="0" xfId="0" applyFont="1" applyAlignment="1"/>
    <xf numFmtId="0" fontId="21" fillId="0" borderId="0" xfId="0" applyFont="1"/>
    <xf numFmtId="164" fontId="11" fillId="0" borderId="0" xfId="1" applyNumberFormat="1" applyFont="1" applyAlignment="1">
      <alignment horizontal="center"/>
    </xf>
    <xf numFmtId="164" fontId="11" fillId="0" borderId="0" xfId="1" applyNumberFormat="1" applyFont="1" applyAlignment="1">
      <alignment horizontal="left"/>
    </xf>
    <xf numFmtId="164" fontId="11" fillId="0" borderId="0" xfId="1" applyNumberFormat="1" applyFont="1" applyAlignment="1"/>
    <xf numFmtId="164" fontId="21" fillId="0" borderId="0" xfId="1" applyNumberFormat="1" applyFont="1" applyAlignment="1">
      <alignment horizontal="center"/>
    </xf>
    <xf numFmtId="164" fontId="21" fillId="0" borderId="0" xfId="1" applyNumberFormat="1" applyFont="1" applyFill="1"/>
    <xf numFmtId="1" fontId="15" fillId="0" borderId="0" xfId="0" applyNumberFormat="1" applyFont="1" applyBorder="1" applyAlignment="1"/>
    <xf numFmtId="0" fontId="21" fillId="0" borderId="0" xfId="0" applyFont="1" applyBorder="1"/>
    <xf numFmtId="0" fontId="11" fillId="0" borderId="0" xfId="0" applyFont="1" applyBorder="1" applyAlignment="1">
      <alignment horizontal="center"/>
    </xf>
    <xf numFmtId="1" fontId="11" fillId="0" borderId="0" xfId="0" applyNumberFormat="1" applyFont="1" applyFill="1" applyBorder="1"/>
    <xf numFmtId="1" fontId="11" fillId="0" borderId="0" xfId="0" applyNumberFormat="1" applyFont="1" applyBorder="1"/>
    <xf numFmtId="164" fontId="11" fillId="0" borderId="0" xfId="1" applyNumberFormat="1" applyFont="1" applyBorder="1"/>
    <xf numFmtId="0" fontId="11" fillId="0" borderId="0" xfId="0" applyFont="1" applyBorder="1"/>
    <xf numFmtId="164" fontId="21" fillId="0" borderId="0" xfId="1" applyNumberFormat="1" applyFont="1" applyFill="1" applyBorder="1"/>
    <xf numFmtId="0" fontId="31" fillId="0" borderId="0" xfId="0" applyFont="1" applyBorder="1" applyAlignment="1">
      <alignment horizontal="center"/>
    </xf>
    <xf numFmtId="9" fontId="36" fillId="0" borderId="0" xfId="0" applyNumberFormat="1" applyFont="1" applyFill="1" applyBorder="1" applyAlignment="1">
      <alignment horizontal="center"/>
    </xf>
    <xf numFmtId="9" fontId="36" fillId="0" borderId="0" xfId="0" applyNumberFormat="1" applyFont="1" applyBorder="1" applyAlignment="1">
      <alignment horizontal="center"/>
    </xf>
    <xf numFmtId="164" fontId="36" fillId="0" borderId="0" xfId="1" applyNumberFormat="1" applyFont="1" applyBorder="1" applyAlignment="1">
      <alignment horizontal="center"/>
    </xf>
    <xf numFmtId="0" fontId="29" fillId="0" borderId="0" xfId="0" applyFont="1" applyBorder="1"/>
    <xf numFmtId="0" fontId="21" fillId="0" borderId="0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164" fontId="11" fillId="0" borderId="0" xfId="1" applyNumberFormat="1" applyFont="1" applyFill="1" applyBorder="1" applyAlignment="1">
      <alignment horizontal="center"/>
    </xf>
    <xf numFmtId="1" fontId="11" fillId="0" borderId="0" xfId="0" applyNumberFormat="1" applyFont="1" applyBorder="1" applyAlignment="1">
      <alignment horizontal="center"/>
    </xf>
    <xf numFmtId="164" fontId="11" fillId="0" borderId="0" xfId="1" applyNumberFormat="1" applyFont="1" applyBorder="1" applyAlignment="1">
      <alignment horizontal="center"/>
    </xf>
    <xf numFmtId="164" fontId="11" fillId="0" borderId="0" xfId="1" applyNumberFormat="1" applyFont="1" applyFill="1" applyBorder="1" applyAlignment="1">
      <alignment horizontal="right"/>
    </xf>
    <xf numFmtId="1" fontId="29" fillId="0" borderId="0" xfId="0" applyNumberFormat="1" applyFont="1" applyBorder="1" applyAlignment="1">
      <alignment horizontal="right"/>
    </xf>
    <xf numFmtId="164" fontId="29" fillId="0" borderId="0" xfId="1" applyNumberFormat="1" applyFont="1" applyBorder="1" applyAlignment="1">
      <alignment horizontal="right"/>
    </xf>
    <xf numFmtId="1" fontId="21" fillId="0" borderId="0" xfId="0" applyNumberFormat="1" applyFont="1" applyBorder="1" applyAlignment="1"/>
    <xf numFmtId="164" fontId="21" fillId="0" borderId="0" xfId="1" applyNumberFormat="1" applyFont="1" applyFill="1" applyBorder="1" applyAlignment="1">
      <alignment horizontal="right"/>
    </xf>
    <xf numFmtId="1" fontId="36" fillId="0" borderId="0" xfId="0" applyNumberFormat="1" applyFont="1" applyBorder="1" applyAlignment="1">
      <alignment horizontal="right"/>
    </xf>
    <xf numFmtId="164" fontId="36" fillId="0" borderId="0" xfId="1" applyNumberFormat="1" applyFont="1" applyBorder="1" applyAlignment="1">
      <alignment horizontal="right"/>
    </xf>
    <xf numFmtId="0" fontId="36" fillId="0" borderId="0" xfId="0" applyFont="1" applyBorder="1"/>
    <xf numFmtId="0" fontId="36" fillId="0" borderId="0" xfId="0" applyFont="1"/>
    <xf numFmtId="1" fontId="19" fillId="0" borderId="0" xfId="0" applyNumberFormat="1" applyFont="1" applyBorder="1" applyAlignment="1"/>
    <xf numFmtId="0" fontId="37" fillId="0" borderId="0" xfId="0" applyFont="1" applyBorder="1" applyAlignment="1">
      <alignment horizontal="left"/>
    </xf>
    <xf numFmtId="164" fontId="38" fillId="0" borderId="0" xfId="1" applyNumberFormat="1" applyFont="1" applyFill="1" applyBorder="1" applyAlignment="1">
      <alignment horizontal="right"/>
    </xf>
    <xf numFmtId="1" fontId="24" fillId="0" borderId="0" xfId="0" applyNumberFormat="1" applyFont="1" applyBorder="1" applyAlignment="1">
      <alignment horizontal="right"/>
    </xf>
    <xf numFmtId="164" fontId="24" fillId="0" borderId="0" xfId="1" applyNumberFormat="1" applyFont="1" applyBorder="1" applyAlignment="1">
      <alignment horizontal="right"/>
    </xf>
    <xf numFmtId="1" fontId="11" fillId="0" borderId="0" xfId="0" applyNumberFormat="1" applyFont="1" applyBorder="1" applyAlignment="1"/>
    <xf numFmtId="0" fontId="39" fillId="0" borderId="0" xfId="0" applyFont="1" applyBorder="1" applyAlignment="1">
      <alignment horizontal="center"/>
    </xf>
    <xf numFmtId="1" fontId="29" fillId="0" borderId="0" xfId="0" applyNumberFormat="1" applyFont="1" applyFill="1" applyBorder="1"/>
    <xf numFmtId="1" fontId="29" fillId="0" borderId="0" xfId="0" applyNumberFormat="1" applyFont="1" applyBorder="1"/>
    <xf numFmtId="164" fontId="29" fillId="0" borderId="0" xfId="1" applyNumberFormat="1" applyFont="1" applyBorder="1"/>
    <xf numFmtId="0" fontId="21" fillId="0" borderId="0" xfId="0" applyFont="1" applyBorder="1" applyAlignment="1"/>
    <xf numFmtId="164" fontId="21" fillId="0" borderId="0" xfId="1" applyNumberFormat="1" applyFont="1" applyFill="1" applyBorder="1" applyAlignment="1"/>
    <xf numFmtId="1" fontId="21" fillId="0" borderId="0" xfId="0" applyNumberFormat="1" applyFont="1" applyBorder="1"/>
    <xf numFmtId="164" fontId="21" fillId="0" borderId="0" xfId="1" applyNumberFormat="1" applyFont="1" applyBorder="1"/>
    <xf numFmtId="0" fontId="11" fillId="0" borderId="0" xfId="0" applyFont="1" applyBorder="1" applyAlignment="1"/>
    <xf numFmtId="164" fontId="11" fillId="0" borderId="0" xfId="1" applyNumberFormat="1" applyFont="1" applyFill="1" applyBorder="1"/>
    <xf numFmtId="1" fontId="40" fillId="0" borderId="0" xfId="0" applyNumberFormat="1" applyFont="1" applyBorder="1" applyAlignment="1"/>
    <xf numFmtId="0" fontId="29" fillId="0" borderId="0" xfId="0" applyFont="1" applyBorder="1" applyAlignment="1">
      <alignment horizontal="justify" vertical="center"/>
    </xf>
    <xf numFmtId="0" fontId="0" fillId="0" borderId="0" xfId="0" applyAlignment="1"/>
    <xf numFmtId="17" fontId="0" fillId="0" borderId="1" xfId="0" applyNumberFormat="1" applyFill="1" applyBorder="1" applyAlignment="1">
      <alignment horizontal="center"/>
    </xf>
    <xf numFmtId="0" fontId="11" fillId="2" borderId="0" xfId="0" applyFont="1" applyFill="1"/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41" fillId="0" borderId="0" xfId="0" applyFont="1" applyBorder="1"/>
    <xf numFmtId="1" fontId="17" fillId="0" borderId="0" xfId="0" applyNumberFormat="1" applyFont="1" applyBorder="1" applyAlignment="1">
      <alignment horizontal="center"/>
    </xf>
    <xf numFmtId="0" fontId="15" fillId="0" borderId="0" xfId="0" applyFont="1" applyBorder="1"/>
    <xf numFmtId="1" fontId="11" fillId="0" borderId="0" xfId="0" applyNumberFormat="1" applyFont="1" applyBorder="1" applyAlignment="1">
      <alignment horizontal="right"/>
    </xf>
    <xf numFmtId="0" fontId="15" fillId="3" borderId="14" xfId="0" applyFont="1" applyFill="1" applyBorder="1" applyAlignment="1">
      <alignment horizontal="center" vertical="center"/>
    </xf>
    <xf numFmtId="0" fontId="15" fillId="3" borderId="15" xfId="0" applyFont="1" applyFill="1" applyBorder="1" applyAlignment="1">
      <alignment horizontal="center" vertical="center"/>
    </xf>
    <xf numFmtId="1" fontId="15" fillId="3" borderId="15" xfId="0" applyNumberFormat="1" applyFont="1" applyFill="1" applyBorder="1" applyAlignment="1">
      <alignment horizontal="center" vertical="center" wrapText="1"/>
    </xf>
    <xf numFmtId="1" fontId="15" fillId="3" borderId="15" xfId="0" applyNumberFormat="1" applyFont="1" applyFill="1" applyBorder="1" applyAlignment="1">
      <alignment horizontal="center" vertical="center"/>
    </xf>
    <xf numFmtId="1" fontId="17" fillId="3" borderId="16" xfId="0" applyNumberFormat="1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7" fillId="0" borderId="17" xfId="0" applyFont="1" applyBorder="1" applyAlignment="1">
      <alignment horizontal="center"/>
    </xf>
    <xf numFmtId="0" fontId="37" fillId="0" borderId="1" xfId="0" applyFont="1" applyBorder="1" applyAlignment="1">
      <alignment vertical="center"/>
    </xf>
    <xf numFmtId="167" fontId="38" fillId="0" borderId="1" xfId="0" applyNumberFormat="1" applyFont="1" applyBorder="1" applyAlignment="1">
      <alignment horizontal="center" vertical="center"/>
    </xf>
    <xf numFmtId="166" fontId="15" fillId="0" borderId="1" xfId="1" applyNumberFormat="1" applyFont="1" applyFill="1" applyBorder="1" applyAlignment="1">
      <alignment vertical="center"/>
    </xf>
    <xf numFmtId="165" fontId="37" fillId="0" borderId="1" xfId="1" applyNumberFormat="1" applyFont="1" applyBorder="1"/>
    <xf numFmtId="1" fontId="22" fillId="0" borderId="18" xfId="0" applyNumberFormat="1" applyFont="1" applyBorder="1" applyAlignment="1">
      <alignment horizontal="left" vertical="center"/>
    </xf>
    <xf numFmtId="0" fontId="37" fillId="0" borderId="0" xfId="0" applyFont="1" applyBorder="1"/>
    <xf numFmtId="165" fontId="37" fillId="0" borderId="0" xfId="1" applyNumberFormat="1" applyFont="1" applyBorder="1"/>
    <xf numFmtId="0" fontId="37" fillId="0" borderId="1" xfId="0" applyFont="1" applyFill="1" applyBorder="1" applyAlignment="1">
      <alignment vertical="center"/>
    </xf>
    <xf numFmtId="167" fontId="38" fillId="0" borderId="1" xfId="0" applyNumberFormat="1" applyFont="1" applyFill="1" applyBorder="1" applyAlignment="1">
      <alignment horizontal="center" vertical="center"/>
    </xf>
    <xf numFmtId="165" fontId="37" fillId="0" borderId="1" xfId="1" applyNumberFormat="1" applyFont="1" applyFill="1" applyBorder="1"/>
    <xf numFmtId="1" fontId="22" fillId="0" borderId="18" xfId="0" applyNumberFormat="1" applyFont="1" applyFill="1" applyBorder="1" applyAlignment="1">
      <alignment horizontal="left" vertical="center"/>
    </xf>
    <xf numFmtId="0" fontId="37" fillId="0" borderId="0" xfId="0" applyFont="1" applyFill="1" applyBorder="1"/>
    <xf numFmtId="165" fontId="37" fillId="0" borderId="0" xfId="1" applyNumberFormat="1" applyFont="1" applyFill="1" applyBorder="1"/>
    <xf numFmtId="166" fontId="15" fillId="0" borderId="1" xfId="1" applyNumberFormat="1" applyFont="1" applyBorder="1" applyAlignment="1">
      <alignment vertical="center"/>
    </xf>
    <xf numFmtId="0" fontId="37" fillId="0" borderId="1" xfId="0" applyFont="1" applyBorder="1" applyAlignment="1">
      <alignment horizontal="right" vertical="center"/>
    </xf>
    <xf numFmtId="166" fontId="15" fillId="0" borderId="1" xfId="0" applyNumberFormat="1" applyFont="1" applyBorder="1" applyAlignment="1">
      <alignment vertical="center"/>
    </xf>
    <xf numFmtId="0" fontId="37" fillId="0" borderId="1" xfId="0" applyFont="1" applyBorder="1"/>
    <xf numFmtId="0" fontId="37" fillId="0" borderId="0" xfId="0" applyFont="1"/>
    <xf numFmtId="0" fontId="11" fillId="0" borderId="19" xfId="0" applyFont="1" applyBorder="1"/>
    <xf numFmtId="0" fontId="42" fillId="0" borderId="20" xfId="0" applyFont="1" applyBorder="1"/>
    <xf numFmtId="168" fontId="17" fillId="0" borderId="20" xfId="1" applyNumberFormat="1" applyFont="1" applyBorder="1" applyAlignment="1">
      <alignment horizontal="right"/>
    </xf>
    <xf numFmtId="165" fontId="12" fillId="0" borderId="20" xfId="1" applyNumberFormat="1" applyFont="1" applyBorder="1" applyAlignment="1"/>
    <xf numFmtId="165" fontId="12" fillId="0" borderId="20" xfId="1" applyNumberFormat="1" applyFont="1" applyBorder="1"/>
    <xf numFmtId="165" fontId="37" fillId="0" borderId="20" xfId="1" applyNumberFormat="1" applyFont="1" applyBorder="1"/>
    <xf numFmtId="165" fontId="17" fillId="0" borderId="20" xfId="1" applyNumberFormat="1" applyFont="1" applyBorder="1"/>
    <xf numFmtId="1" fontId="17" fillId="0" borderId="21" xfId="0" applyNumberFormat="1" applyFont="1" applyBorder="1" applyAlignment="1">
      <alignment horizontal="center"/>
    </xf>
    <xf numFmtId="165" fontId="11" fillId="0" borderId="0" xfId="1" applyNumberFormat="1" applyFont="1" applyBorder="1"/>
    <xf numFmtId="1" fontId="17" fillId="0" borderId="0" xfId="0" applyNumberFormat="1" applyFont="1" applyBorder="1" applyAlignment="1">
      <alignment horizontal="right"/>
    </xf>
    <xf numFmtId="1" fontId="17" fillId="0" borderId="0" xfId="0" applyNumberFormat="1" applyFont="1" applyBorder="1" applyAlignment="1"/>
    <xf numFmtId="0" fontId="42" fillId="0" borderId="0" xfId="0" applyFont="1" applyBorder="1"/>
    <xf numFmtId="165" fontId="17" fillId="0" borderId="0" xfId="1" applyNumberFormat="1" applyFont="1" applyBorder="1"/>
    <xf numFmtId="165" fontId="12" fillId="0" borderId="0" xfId="1" applyNumberFormat="1" applyFont="1" applyBorder="1"/>
    <xf numFmtId="0" fontId="11" fillId="0" borderId="0" xfId="0" applyFont="1" applyAlignment="1">
      <alignment wrapText="1"/>
    </xf>
    <xf numFmtId="164" fontId="11" fillId="0" borderId="0" xfId="1" applyNumberFormat="1" applyFont="1" applyFill="1" applyAlignment="1"/>
    <xf numFmtId="164" fontId="15" fillId="0" borderId="0" xfId="1" applyNumberFormat="1" applyFont="1" applyAlignment="1"/>
    <xf numFmtId="165" fontId="11" fillId="0" borderId="0" xfId="0" applyNumberFormat="1" applyFont="1"/>
    <xf numFmtId="0" fontId="13" fillId="0" borderId="0" xfId="0" applyFont="1" applyAlignment="1"/>
    <xf numFmtId="0" fontId="43" fillId="0" borderId="0" xfId="0" applyFont="1" applyFill="1" applyBorder="1" applyAlignment="1">
      <alignment horizontal="justify" vertical="center"/>
    </xf>
    <xf numFmtId="1" fontId="19" fillId="3" borderId="15" xfId="0" applyNumberFormat="1" applyFont="1" applyFill="1" applyBorder="1" applyAlignment="1">
      <alignment vertical="center" wrapText="1"/>
    </xf>
    <xf numFmtId="165" fontId="22" fillId="0" borderId="0" xfId="1" applyNumberFormat="1" applyFont="1" applyBorder="1"/>
    <xf numFmtId="1" fontId="23" fillId="0" borderId="0" xfId="0" applyNumberFormat="1" applyFont="1" applyBorder="1" applyAlignment="1"/>
    <xf numFmtId="165" fontId="24" fillId="0" borderId="0" xfId="1" applyNumberFormat="1" applyFont="1" applyBorder="1" applyAlignment="1">
      <alignment horizontal="right"/>
    </xf>
    <xf numFmtId="0" fontId="11" fillId="0" borderId="12" xfId="0" applyFont="1" applyBorder="1" applyAlignment="1"/>
    <xf numFmtId="0" fontId="11" fillId="0" borderId="12" xfId="0" applyFont="1" applyBorder="1"/>
    <xf numFmtId="0" fontId="11" fillId="0" borderId="12" xfId="0" applyFont="1" applyBorder="1" applyAlignment="1">
      <alignment horizontal="center"/>
    </xf>
    <xf numFmtId="1" fontId="11" fillId="0" borderId="12" xfId="0" applyNumberFormat="1" applyFont="1" applyFill="1" applyBorder="1"/>
    <xf numFmtId="1" fontId="11" fillId="0" borderId="12" xfId="0" applyNumberFormat="1" applyFont="1" applyBorder="1"/>
    <xf numFmtId="164" fontId="11" fillId="0" borderId="13" xfId="1" applyNumberFormat="1" applyFont="1" applyBorder="1"/>
    <xf numFmtId="0" fontId="33" fillId="0" borderId="11" xfId="0" applyFont="1" applyFill="1" applyBorder="1"/>
    <xf numFmtId="0" fontId="29" fillId="2" borderId="0" xfId="0" applyFont="1" applyFill="1" applyBorder="1" applyAlignment="1">
      <alignment horizontal="left"/>
    </xf>
    <xf numFmtId="0" fontId="29" fillId="2" borderId="0" xfId="0" applyFont="1" applyFill="1" applyBorder="1"/>
    <xf numFmtId="0" fontId="11" fillId="2" borderId="0" xfId="0" applyFont="1" applyFill="1" applyBorder="1" applyAlignment="1">
      <alignment horizontal="center"/>
    </xf>
    <xf numFmtId="1" fontId="29" fillId="2" borderId="0" xfId="0" applyNumberFormat="1" applyFont="1" applyFill="1" applyBorder="1"/>
    <xf numFmtId="164" fontId="32" fillId="2" borderId="11" xfId="1" applyNumberFormat="1" applyFont="1" applyFill="1" applyBorder="1"/>
    <xf numFmtId="1" fontId="29" fillId="2" borderId="5" xfId="0" applyNumberFormat="1" applyFont="1" applyFill="1" applyBorder="1" applyAlignment="1"/>
    <xf numFmtId="14" fontId="29" fillId="2" borderId="0" xfId="0" applyNumberFormat="1" applyFont="1" applyFill="1" applyBorder="1" applyAlignment="1">
      <alignment horizontal="left"/>
    </xf>
    <xf numFmtId="9" fontId="29" fillId="2" borderId="0" xfId="0" applyNumberFormat="1" applyFont="1" applyFill="1" applyBorder="1" applyAlignment="1">
      <alignment horizontal="center"/>
    </xf>
    <xf numFmtId="165" fontId="29" fillId="2" borderId="0" xfId="1" applyNumberFormat="1" applyFont="1" applyFill="1" applyBorder="1" applyAlignment="1">
      <alignment horizontal="right"/>
    </xf>
    <xf numFmtId="164" fontId="32" fillId="2" borderId="11" xfId="1" applyNumberFormat="1" applyFont="1" applyFill="1" applyBorder="1" applyAlignment="1">
      <alignment horizontal="right"/>
    </xf>
    <xf numFmtId="0" fontId="29" fillId="2" borderId="0" xfId="0" applyFont="1" applyFill="1"/>
    <xf numFmtId="0" fontId="37" fillId="0" borderId="17" xfId="0" applyFont="1" applyFill="1" applyBorder="1" applyAlignment="1">
      <alignment horizontal="center"/>
    </xf>
    <xf numFmtId="0" fontId="37" fillId="0" borderId="1" xfId="0" applyFont="1" applyFill="1" applyBorder="1" applyAlignment="1">
      <alignment horizontal="justify" vertical="center"/>
    </xf>
    <xf numFmtId="1" fontId="12" fillId="0" borderId="0" xfId="0" applyNumberFormat="1" applyFont="1" applyFill="1" applyAlignment="1">
      <alignment horizontal="left"/>
    </xf>
    <xf numFmtId="0" fontId="13" fillId="0" borderId="0" xfId="0" applyFont="1" applyAlignment="1">
      <alignment horizontal="left"/>
    </xf>
    <xf numFmtId="1" fontId="12" fillId="0" borderId="0" xfId="0" applyNumberFormat="1" applyFont="1" applyFill="1" applyAlignment="1"/>
    <xf numFmtId="0" fontId="13" fillId="0" borderId="0" xfId="0" applyFont="1" applyAlignment="1"/>
    <xf numFmtId="1" fontId="11" fillId="0" borderId="0" xfId="0" applyNumberFormat="1" applyFont="1" applyFill="1" applyAlignment="1"/>
    <xf numFmtId="0" fontId="5" fillId="0" borderId="1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Fill="1" applyBorder="1" applyAlignment="1">
      <alignment horizontal="right"/>
    </xf>
    <xf numFmtId="49" fontId="2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0" fontId="4" fillId="0" borderId="12" xfId="0" applyFont="1" applyBorder="1" applyAlignment="1">
      <alignment horizontal="center"/>
    </xf>
    <xf numFmtId="0" fontId="41" fillId="0" borderId="0" xfId="0" applyFont="1" applyBorder="1" applyAlignment="1">
      <alignment horizontal="center" wrapText="1"/>
    </xf>
    <xf numFmtId="0" fontId="12" fillId="0" borderId="0" xfId="0" applyFont="1" applyAlignment="1">
      <alignment horizontal="right"/>
    </xf>
    <xf numFmtId="0" fontId="13" fillId="0" borderId="0" xfId="0" applyFont="1" applyAlignment="1">
      <alignment horizontal="right"/>
    </xf>
    <xf numFmtId="1" fontId="12" fillId="0" borderId="0" xfId="0" applyNumberFormat="1" applyFont="1" applyFill="1" applyAlignment="1">
      <alignment horizontal="left"/>
    </xf>
    <xf numFmtId="1" fontId="12" fillId="0" borderId="0" xfId="0" applyNumberFormat="1" applyFont="1" applyFill="1" applyAlignment="1"/>
    <xf numFmtId="1" fontId="15" fillId="0" borderId="0" xfId="0" applyNumberFormat="1" applyFont="1" applyAlignment="1">
      <alignment horizontal="justify" vertical="center"/>
    </xf>
    <xf numFmtId="0" fontId="0" fillId="0" borderId="0" xfId="0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0"/>
  <sheetViews>
    <sheetView zoomScaleNormal="100" workbookViewId="0">
      <selection activeCell="G22" sqref="G22"/>
    </sheetView>
  </sheetViews>
  <sheetFormatPr defaultColWidth="28" defaultRowHeight="15"/>
  <cols>
    <col min="1" max="1" width="6" style="288" customWidth="1"/>
    <col min="2" max="2" width="33.7109375" style="23" customWidth="1"/>
    <col min="3" max="3" width="9" style="24" customWidth="1"/>
    <col min="4" max="4" width="12" customWidth="1"/>
    <col min="5" max="5" width="19.7109375" style="23" customWidth="1"/>
    <col min="6" max="6" width="12.5703125" style="24" customWidth="1"/>
  </cols>
  <sheetData>
    <row r="1" spans="1:7" s="30" customFormat="1" ht="12.75">
      <c r="A1" s="204"/>
      <c r="C1" s="31"/>
      <c r="D1" s="31"/>
      <c r="E1" s="44" t="s">
        <v>123</v>
      </c>
      <c r="F1" s="45"/>
      <c r="G1" s="46"/>
    </row>
    <row r="2" spans="1:7" s="30" customFormat="1">
      <c r="A2" s="204"/>
      <c r="C2" s="31"/>
      <c r="D2" s="31"/>
      <c r="E2" s="279" t="s">
        <v>29</v>
      </c>
      <c r="F2" s="280"/>
      <c r="G2" s="280"/>
    </row>
    <row r="3" spans="1:7" s="30" customFormat="1">
      <c r="A3" s="204"/>
      <c r="C3" s="281" t="s">
        <v>30</v>
      </c>
      <c r="F3" s="282"/>
      <c r="G3" s="282"/>
    </row>
    <row r="4" spans="1:7" s="30" customFormat="1">
      <c r="A4" s="204"/>
      <c r="C4" s="31"/>
      <c r="D4" s="31"/>
      <c r="E4" s="281"/>
      <c r="F4" s="282"/>
      <c r="G4" s="282"/>
    </row>
    <row r="5" spans="1:7" s="30" customFormat="1" ht="12.75">
      <c r="A5" s="204"/>
      <c r="D5" s="283" t="s">
        <v>31</v>
      </c>
      <c r="F5" s="37"/>
      <c r="G5" s="37"/>
    </row>
    <row r="6" spans="1:7" s="30" customFormat="1" ht="12.75">
      <c r="A6" s="204"/>
      <c r="C6" s="31"/>
      <c r="D6" s="31"/>
      <c r="E6" s="283"/>
      <c r="F6" s="37"/>
      <c r="G6" s="37"/>
    </row>
    <row r="7" spans="1:7" s="1" customFormat="1">
      <c r="A7" s="289" t="s">
        <v>165</v>
      </c>
      <c r="B7" s="289"/>
      <c r="C7" s="289"/>
      <c r="D7" s="289"/>
      <c r="E7" s="289"/>
      <c r="F7" s="289"/>
    </row>
    <row r="8" spans="1:7" ht="60">
      <c r="A8" s="284" t="s">
        <v>0</v>
      </c>
      <c r="B8" s="2" t="s">
        <v>1</v>
      </c>
      <c r="C8" s="3" t="s">
        <v>2</v>
      </c>
      <c r="D8" s="3" t="s">
        <v>23</v>
      </c>
      <c r="E8" s="18" t="s">
        <v>3</v>
      </c>
      <c r="F8" s="3" t="s">
        <v>4</v>
      </c>
    </row>
    <row r="9" spans="1:7">
      <c r="A9" s="285"/>
      <c r="B9" s="2" t="s">
        <v>5</v>
      </c>
      <c r="C9" s="6"/>
      <c r="D9" s="7"/>
      <c r="E9" s="5"/>
      <c r="F9" s="6"/>
    </row>
    <row r="10" spans="1:7" s="11" customFormat="1" ht="56.25" customHeight="1">
      <c r="A10" s="286">
        <v>1</v>
      </c>
      <c r="B10" s="9" t="s">
        <v>159</v>
      </c>
      <c r="C10" s="12" t="s">
        <v>163</v>
      </c>
      <c r="D10" s="10">
        <v>10000</v>
      </c>
      <c r="E10" s="9" t="s">
        <v>6</v>
      </c>
      <c r="F10" s="13"/>
    </row>
    <row r="11" spans="1:7" s="11" customFormat="1" ht="26.25" customHeight="1">
      <c r="A11" s="286">
        <v>2</v>
      </c>
      <c r="B11" s="9" t="s">
        <v>7</v>
      </c>
      <c r="C11" s="26"/>
      <c r="D11" s="27">
        <v>15000</v>
      </c>
      <c r="E11" s="9" t="s">
        <v>6</v>
      </c>
      <c r="F11" s="200"/>
    </row>
    <row r="12" spans="1:7" s="11" customFormat="1" ht="26.25" customHeight="1">
      <c r="A12" s="286">
        <v>3</v>
      </c>
      <c r="B12" s="9" t="s">
        <v>115</v>
      </c>
      <c r="C12" s="26">
        <v>14</v>
      </c>
      <c r="D12" s="27">
        <v>5000</v>
      </c>
      <c r="E12" s="9" t="s">
        <v>6</v>
      </c>
      <c r="F12" s="200"/>
    </row>
    <row r="13" spans="1:7" s="11" customFormat="1" ht="26.25" customHeight="1">
      <c r="A13" s="286">
        <v>4</v>
      </c>
      <c r="B13" s="9" t="s">
        <v>24</v>
      </c>
      <c r="C13" s="26"/>
      <c r="D13" s="27">
        <v>10000</v>
      </c>
      <c r="E13" s="9" t="s">
        <v>6</v>
      </c>
      <c r="F13" s="200"/>
    </row>
    <row r="14" spans="1:7" ht="16.5" customHeight="1">
      <c r="A14" s="286">
        <v>5</v>
      </c>
      <c r="B14" s="5" t="s">
        <v>28</v>
      </c>
      <c r="C14" s="6" t="s">
        <v>27</v>
      </c>
      <c r="D14" s="14">
        <v>55000</v>
      </c>
      <c r="E14" s="9" t="s">
        <v>6</v>
      </c>
      <c r="F14" s="17"/>
    </row>
    <row r="15" spans="1:7" ht="16.5" customHeight="1">
      <c r="A15" s="286">
        <v>6</v>
      </c>
      <c r="B15" s="5" t="s">
        <v>22</v>
      </c>
      <c r="C15" s="6" t="s">
        <v>25</v>
      </c>
      <c r="D15" s="14">
        <v>100000</v>
      </c>
      <c r="E15" s="9" t="s">
        <v>6</v>
      </c>
      <c r="F15" s="17"/>
    </row>
    <row r="16" spans="1:7" s="11" customFormat="1" ht="16.5" customHeight="1">
      <c r="A16" s="286">
        <v>7</v>
      </c>
      <c r="B16" s="8" t="s">
        <v>26</v>
      </c>
      <c r="C16" s="26" t="s">
        <v>122</v>
      </c>
      <c r="D16" s="27">
        <v>25000</v>
      </c>
      <c r="E16" s="9" t="s">
        <v>6</v>
      </c>
      <c r="F16" s="28"/>
    </row>
    <row r="17" spans="1:6" s="11" customFormat="1" ht="27.75" customHeight="1">
      <c r="A17" s="286">
        <v>8</v>
      </c>
      <c r="B17" s="9" t="s">
        <v>120</v>
      </c>
      <c r="C17" s="26" t="s">
        <v>121</v>
      </c>
      <c r="D17" s="27">
        <v>400000</v>
      </c>
      <c r="E17" s="9" t="s">
        <v>6</v>
      </c>
      <c r="F17" s="28"/>
    </row>
    <row r="18" spans="1:6" s="11" customFormat="1" ht="39.75" customHeight="1">
      <c r="A18" s="286">
        <v>9</v>
      </c>
      <c r="B18" s="9" t="s">
        <v>116</v>
      </c>
      <c r="C18" s="26" t="s">
        <v>117</v>
      </c>
      <c r="D18" s="27">
        <v>36000</v>
      </c>
      <c r="E18" s="9" t="s">
        <v>6</v>
      </c>
      <c r="F18" s="28"/>
    </row>
    <row r="19" spans="1:6" s="11" customFormat="1" ht="47.25" customHeight="1">
      <c r="A19" s="286">
        <v>10</v>
      </c>
      <c r="B19" s="9" t="s">
        <v>169</v>
      </c>
      <c r="C19" s="26"/>
      <c r="D19" s="27"/>
      <c r="E19" s="9" t="s">
        <v>6</v>
      </c>
      <c r="F19" s="28"/>
    </row>
    <row r="20" spans="1:6" s="11" customFormat="1" ht="33.75" customHeight="1">
      <c r="A20" s="287" t="s">
        <v>170</v>
      </c>
      <c r="B20" s="9" t="s">
        <v>174</v>
      </c>
      <c r="C20" s="26"/>
      <c r="D20" s="27">
        <v>56900.21</v>
      </c>
      <c r="E20" s="9"/>
      <c r="F20" s="28"/>
    </row>
    <row r="21" spans="1:6" s="11" customFormat="1" ht="18.75" customHeight="1">
      <c r="A21" s="287" t="s">
        <v>171</v>
      </c>
      <c r="B21" s="9" t="s">
        <v>172</v>
      </c>
      <c r="C21" s="26"/>
      <c r="D21" s="27">
        <v>36099.79</v>
      </c>
      <c r="E21" s="9"/>
      <c r="F21" s="28"/>
    </row>
    <row r="22" spans="1:6" s="11" customFormat="1" ht="40.5" customHeight="1">
      <c r="A22" s="286">
        <v>11</v>
      </c>
      <c r="B22" s="9" t="s">
        <v>173</v>
      </c>
      <c r="C22" s="26" t="s">
        <v>164</v>
      </c>
      <c r="D22" s="27">
        <v>13000</v>
      </c>
      <c r="E22" s="9"/>
      <c r="F22" s="28"/>
    </row>
    <row r="23" spans="1:6" ht="18.75">
      <c r="A23" s="285"/>
      <c r="B23" s="18" t="s">
        <v>9</v>
      </c>
      <c r="C23" s="6"/>
      <c r="D23" s="19">
        <f>SUM(D10:D22)</f>
        <v>762000</v>
      </c>
      <c r="E23" s="9"/>
      <c r="F23" s="6"/>
    </row>
    <row r="24" spans="1:6">
      <c r="A24" s="285"/>
      <c r="B24" s="18" t="s">
        <v>10</v>
      </c>
      <c r="C24" s="6"/>
      <c r="D24" s="14"/>
      <c r="E24" s="20"/>
      <c r="F24" s="6"/>
    </row>
    <row r="25" spans="1:6" ht="18.75" customHeight="1">
      <c r="A25" s="285">
        <v>1</v>
      </c>
      <c r="B25" s="21" t="s">
        <v>11</v>
      </c>
      <c r="C25" s="6" t="s">
        <v>12</v>
      </c>
      <c r="D25" s="14">
        <v>1500</v>
      </c>
      <c r="E25" s="9" t="s">
        <v>8</v>
      </c>
      <c r="F25" s="6"/>
    </row>
    <row r="26" spans="1:6" ht="14.25" customHeight="1">
      <c r="A26" s="285">
        <v>2</v>
      </c>
      <c r="B26" s="5" t="s">
        <v>13</v>
      </c>
      <c r="C26" s="6"/>
      <c r="D26" s="7">
        <v>1000</v>
      </c>
      <c r="E26" s="9" t="s">
        <v>8</v>
      </c>
      <c r="F26" s="6"/>
    </row>
    <row r="27" spans="1:6" ht="17.25" customHeight="1">
      <c r="A27" s="285">
        <v>3</v>
      </c>
      <c r="B27" s="5" t="s">
        <v>14</v>
      </c>
      <c r="C27" s="6" t="s">
        <v>15</v>
      </c>
      <c r="D27" s="7">
        <v>21000</v>
      </c>
      <c r="E27" s="9" t="s">
        <v>8</v>
      </c>
      <c r="F27" s="15"/>
    </row>
    <row r="28" spans="1:6" ht="15.75" customHeight="1">
      <c r="A28" s="285">
        <v>4</v>
      </c>
      <c r="B28" s="5" t="s">
        <v>16</v>
      </c>
      <c r="C28" s="6"/>
      <c r="D28" s="7">
        <v>4000</v>
      </c>
      <c r="E28" s="9" t="s">
        <v>8</v>
      </c>
      <c r="F28" s="15"/>
    </row>
    <row r="29" spans="1:6">
      <c r="A29" s="285"/>
      <c r="B29" s="5" t="s">
        <v>17</v>
      </c>
      <c r="C29" s="6"/>
      <c r="D29" s="22">
        <f>SUM(D25:D28)</f>
        <v>27500</v>
      </c>
      <c r="E29" s="9"/>
      <c r="F29" s="6"/>
    </row>
    <row r="30" spans="1:6" ht="12" customHeight="1">
      <c r="A30" s="285">
        <v>1</v>
      </c>
      <c r="B30" s="2" t="s">
        <v>18</v>
      </c>
      <c r="C30" s="6"/>
      <c r="D30" s="7">
        <v>20000</v>
      </c>
      <c r="E30" s="9" t="s">
        <v>8</v>
      </c>
      <c r="F30" s="15"/>
    </row>
    <row r="31" spans="1:6" ht="17.25" customHeight="1">
      <c r="A31" s="285">
        <v>2</v>
      </c>
      <c r="B31" s="21" t="s">
        <v>176</v>
      </c>
      <c r="C31" s="6">
        <v>4</v>
      </c>
      <c r="D31" s="7">
        <v>20000</v>
      </c>
      <c r="E31" s="9" t="s">
        <v>8</v>
      </c>
      <c r="F31" s="16"/>
    </row>
    <row r="32" spans="1:6" ht="14.25" customHeight="1">
      <c r="A32" s="286">
        <v>3</v>
      </c>
      <c r="B32" s="5" t="s">
        <v>21</v>
      </c>
      <c r="C32" s="6" t="s">
        <v>20</v>
      </c>
      <c r="D32" s="14">
        <v>6000</v>
      </c>
      <c r="E32" s="9" t="s">
        <v>8</v>
      </c>
      <c r="F32" s="17"/>
    </row>
    <row r="33" spans="1:6">
      <c r="A33" s="285"/>
      <c r="B33" s="2" t="s">
        <v>17</v>
      </c>
      <c r="C33" s="6"/>
      <c r="D33" s="4">
        <f>SUM(D30:D32)</f>
        <v>46000</v>
      </c>
      <c r="E33" s="9"/>
      <c r="F33" s="6"/>
    </row>
    <row r="34" spans="1:6" ht="18.75">
      <c r="A34" s="285"/>
      <c r="B34" s="5" t="s">
        <v>19</v>
      </c>
      <c r="C34" s="6"/>
      <c r="D34" s="19">
        <f>D29+D33</f>
        <v>73500</v>
      </c>
      <c r="E34" s="5"/>
      <c r="F34" s="6"/>
    </row>
    <row r="40" spans="1:6">
      <c r="D40" s="25"/>
    </row>
  </sheetData>
  <mergeCells count="1">
    <mergeCell ref="A7:F7"/>
  </mergeCells>
  <pageMargins left="0.25" right="0.25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62"/>
  <sheetViews>
    <sheetView topLeftCell="A4" zoomScaleNormal="100" workbookViewId="0">
      <selection activeCell="J18" sqref="J18"/>
    </sheetView>
  </sheetViews>
  <sheetFormatPr defaultRowHeight="12.75"/>
  <cols>
    <col min="1" max="1" width="5" style="29" customWidth="1"/>
    <col min="2" max="2" width="42.42578125" style="30" customWidth="1"/>
    <col min="3" max="3" width="11.7109375" style="31" customWidth="1"/>
    <col min="4" max="4" width="10" style="31" customWidth="1"/>
    <col min="5" max="5" width="12.7109375" style="44" customWidth="1"/>
    <col min="6" max="6" width="9.85546875" style="45" bestFit="1" customWidth="1"/>
    <col min="7" max="7" width="13.28515625" style="46" bestFit="1" customWidth="1"/>
    <col min="8" max="16384" width="9.140625" style="30"/>
  </cols>
  <sheetData>
    <row r="1" spans="1:7">
      <c r="E1" s="44" t="s">
        <v>167</v>
      </c>
    </row>
    <row r="2" spans="1:7" ht="15">
      <c r="E2" s="32" t="s">
        <v>29</v>
      </c>
      <c r="F2" s="33"/>
      <c r="G2" s="33"/>
    </row>
    <row r="3" spans="1:7" ht="15">
      <c r="C3" s="34" t="s">
        <v>30</v>
      </c>
      <c r="F3" s="35"/>
      <c r="G3" s="35"/>
    </row>
    <row r="4" spans="1:7" ht="15">
      <c r="E4" s="34"/>
      <c r="F4" s="35"/>
      <c r="G4" s="35"/>
    </row>
    <row r="5" spans="1:7">
      <c r="D5" s="36" t="s">
        <v>31</v>
      </c>
      <c r="F5" s="37"/>
      <c r="G5" s="37"/>
    </row>
    <row r="6" spans="1:7">
      <c r="E6" s="36"/>
      <c r="F6" s="37"/>
      <c r="G6" s="37"/>
    </row>
    <row r="7" spans="1:7" s="39" customFormat="1" ht="18.75">
      <c r="A7" s="38" t="s">
        <v>32</v>
      </c>
      <c r="B7" s="38"/>
      <c r="C7" s="38"/>
      <c r="D7" s="38"/>
      <c r="E7" s="38"/>
      <c r="F7" s="38"/>
      <c r="G7" s="38"/>
    </row>
    <row r="8" spans="1:7" ht="39" customHeight="1">
      <c r="A8" s="295" t="s">
        <v>166</v>
      </c>
      <c r="B8" s="296"/>
      <c r="C8" s="296"/>
      <c r="D8" s="296"/>
      <c r="E8" s="296"/>
      <c r="F8" s="296"/>
      <c r="G8" s="296"/>
    </row>
    <row r="9" spans="1:7" ht="14.25">
      <c r="A9" s="40" t="s">
        <v>33</v>
      </c>
      <c r="B9" s="41" t="s">
        <v>34</v>
      </c>
      <c r="C9" s="42" t="s">
        <v>35</v>
      </c>
      <c r="D9" s="43" t="s">
        <v>36</v>
      </c>
    </row>
    <row r="10" spans="1:7">
      <c r="A10" s="47" t="s">
        <v>37</v>
      </c>
      <c r="B10" s="48" t="s">
        <v>38</v>
      </c>
      <c r="C10" s="49">
        <v>25541.200000000001</v>
      </c>
      <c r="D10" s="50">
        <v>402</v>
      </c>
    </row>
    <row r="11" spans="1:7">
      <c r="A11" s="51" t="s">
        <v>39</v>
      </c>
      <c r="B11" s="52" t="s">
        <v>40</v>
      </c>
      <c r="C11" s="53">
        <v>11853</v>
      </c>
      <c r="D11" s="53"/>
    </row>
    <row r="12" spans="1:7">
      <c r="A12" s="54" t="s">
        <v>41</v>
      </c>
      <c r="B12" s="55" t="s">
        <v>42</v>
      </c>
      <c r="C12" s="56">
        <f>8781+255</f>
        <v>9036</v>
      </c>
      <c r="D12" s="53"/>
    </row>
    <row r="13" spans="1:7">
      <c r="A13" s="57"/>
      <c r="B13" s="55" t="s">
        <v>43</v>
      </c>
      <c r="C13" s="58">
        <f>C10+C11</f>
        <v>37394.199999999997</v>
      </c>
      <c r="D13" s="59"/>
    </row>
    <row r="14" spans="1:7" s="67" customFormat="1" ht="51">
      <c r="A14" s="60" t="s">
        <v>33</v>
      </c>
      <c r="B14" s="61" t="s">
        <v>44</v>
      </c>
      <c r="C14" s="62" t="s">
        <v>45</v>
      </c>
      <c r="D14" s="63" t="s">
        <v>46</v>
      </c>
      <c r="E14" s="64" t="s">
        <v>47</v>
      </c>
      <c r="F14" s="65" t="s">
        <v>48</v>
      </c>
      <c r="G14" s="66" t="s">
        <v>49</v>
      </c>
    </row>
    <row r="15" spans="1:7" s="75" customFormat="1" ht="19.5">
      <c r="A15" s="68" t="s">
        <v>50</v>
      </c>
      <c r="B15" s="69" t="s">
        <v>51</v>
      </c>
      <c r="C15" s="70"/>
      <c r="D15" s="71"/>
      <c r="E15" s="72">
        <f>F15*12</f>
        <v>11079338.907040004</v>
      </c>
      <c r="F15" s="73">
        <f>G15*C10</f>
        <v>923278.24225333368</v>
      </c>
      <c r="G15" s="74">
        <f>G17+G23+G27+G34+G48+G50+G52+G54+G56</f>
        <v>36.148585119467121</v>
      </c>
    </row>
    <row r="16" spans="1:7" s="67" customFormat="1" ht="14.25">
      <c r="A16" s="76"/>
      <c r="B16" s="77"/>
      <c r="C16" s="78"/>
      <c r="D16" s="79"/>
      <c r="E16" s="80"/>
      <c r="F16" s="81"/>
      <c r="G16" s="82"/>
    </row>
    <row r="17" spans="1:25" s="67" customFormat="1" ht="17.25">
      <c r="A17" s="83" t="s">
        <v>37</v>
      </c>
      <c r="B17" s="84" t="s">
        <v>52</v>
      </c>
      <c r="C17" s="85"/>
      <c r="D17" s="86"/>
      <c r="E17" s="87">
        <v>220000</v>
      </c>
      <c r="F17" s="88">
        <f>E17/12</f>
        <v>18333.333333333332</v>
      </c>
      <c r="G17" s="89">
        <f>G19+G20+G21</f>
        <v>0.71779451761598256</v>
      </c>
    </row>
    <row r="18" spans="1:25" s="67" customFormat="1" ht="13.5">
      <c r="A18" s="83"/>
      <c r="B18" s="84"/>
      <c r="C18" s="85"/>
      <c r="D18" s="79"/>
      <c r="E18" s="87"/>
      <c r="F18" s="88"/>
      <c r="G18" s="90"/>
    </row>
    <row r="19" spans="1:25" s="67" customFormat="1" ht="12">
      <c r="A19" s="91" t="s">
        <v>53</v>
      </c>
      <c r="B19" s="86" t="s">
        <v>54</v>
      </c>
      <c r="C19" s="92"/>
      <c r="D19" s="93"/>
      <c r="E19" s="94">
        <v>130000</v>
      </c>
      <c r="F19" s="94">
        <f>E19/12</f>
        <v>10833.333333333334</v>
      </c>
      <c r="G19" s="95">
        <f>F19/C10</f>
        <v>0.42415130586398969</v>
      </c>
    </row>
    <row r="20" spans="1:25" s="101" customFormat="1" ht="12">
      <c r="A20" s="96" t="s">
        <v>55</v>
      </c>
      <c r="B20" s="97" t="s">
        <v>56</v>
      </c>
      <c r="C20" s="98"/>
      <c r="D20" s="99"/>
      <c r="E20" s="94">
        <v>60000</v>
      </c>
      <c r="F20" s="94">
        <f t="shared" ref="F20:F21" si="0">E20/12</f>
        <v>5000</v>
      </c>
      <c r="G20" s="100">
        <f>F20/C10</f>
        <v>0.19576214116799523</v>
      </c>
    </row>
    <row r="21" spans="1:25" s="102" customFormat="1">
      <c r="A21" s="96" t="s">
        <v>57</v>
      </c>
      <c r="B21" s="97" t="s">
        <v>58</v>
      </c>
      <c r="C21" s="98"/>
      <c r="D21" s="99"/>
      <c r="E21" s="94">
        <v>30000</v>
      </c>
      <c r="F21" s="94">
        <f t="shared" si="0"/>
        <v>2500</v>
      </c>
      <c r="G21" s="100">
        <f>F21/C10</f>
        <v>9.7881070583997615E-2</v>
      </c>
    </row>
    <row r="22" spans="1:25" s="102" customFormat="1">
      <c r="A22" s="96"/>
      <c r="B22" s="97"/>
      <c r="C22" s="98"/>
      <c r="D22" s="98"/>
      <c r="E22" s="94"/>
      <c r="F22" s="94"/>
      <c r="G22" s="100"/>
    </row>
    <row r="23" spans="1:25" s="108" customFormat="1" ht="17.25">
      <c r="A23" s="103" t="s">
        <v>39</v>
      </c>
      <c r="B23" s="104" t="s">
        <v>59</v>
      </c>
      <c r="C23" s="105"/>
      <c r="D23" s="106"/>
      <c r="E23" s="87">
        <v>336000</v>
      </c>
      <c r="F23" s="87">
        <v>28000</v>
      </c>
      <c r="G23" s="107">
        <f>G24+G25</f>
        <v>1.0962679905407733</v>
      </c>
    </row>
    <row r="24" spans="1:25" s="108" customFormat="1" ht="11.25">
      <c r="A24" s="96" t="s">
        <v>60</v>
      </c>
      <c r="B24" s="97" t="s">
        <v>61</v>
      </c>
      <c r="C24" s="98" t="s">
        <v>62</v>
      </c>
      <c r="D24" s="98"/>
      <c r="E24" s="94">
        <f>F24*12</f>
        <v>252000</v>
      </c>
      <c r="F24" s="94">
        <v>21000</v>
      </c>
      <c r="G24" s="100">
        <f>F24/C10</f>
        <v>0.82220099290558002</v>
      </c>
    </row>
    <row r="25" spans="1:25" s="102" customFormat="1" ht="10.5" customHeight="1">
      <c r="A25" s="96" t="s">
        <v>63</v>
      </c>
      <c r="B25" s="109" t="s">
        <v>150</v>
      </c>
      <c r="C25" s="98" t="s">
        <v>64</v>
      </c>
      <c r="D25" s="254" t="s">
        <v>151</v>
      </c>
      <c r="E25" s="94">
        <f>F25*12</f>
        <v>84000</v>
      </c>
      <c r="F25" s="94">
        <v>7000</v>
      </c>
      <c r="G25" s="100">
        <f>F25/C10</f>
        <v>0.27406699763519332</v>
      </c>
    </row>
    <row r="26" spans="1:25" s="102" customFormat="1">
      <c r="A26" s="96"/>
      <c r="B26" s="110"/>
      <c r="C26" s="111"/>
      <c r="D26" s="111"/>
      <c r="E26" s="94"/>
      <c r="F26" s="94"/>
      <c r="G26" s="100"/>
    </row>
    <row r="27" spans="1:25" s="108" customFormat="1" ht="17.25">
      <c r="A27" s="103" t="s">
        <v>41</v>
      </c>
      <c r="B27" s="112" t="s">
        <v>65</v>
      </c>
      <c r="C27" s="113"/>
      <c r="D27" s="114"/>
      <c r="E27" s="87">
        <v>355200</v>
      </c>
      <c r="F27" s="87">
        <v>29600</v>
      </c>
      <c r="G27" s="107">
        <f>G28+G29+G30+G31+G32</f>
        <v>1.4264534686441253</v>
      </c>
    </row>
    <row r="28" spans="1:25" s="108" customFormat="1" ht="11.25">
      <c r="A28" s="96" t="s">
        <v>66</v>
      </c>
      <c r="B28" s="97" t="s">
        <v>67</v>
      </c>
      <c r="C28" s="115"/>
      <c r="D28" s="99"/>
      <c r="E28" s="94">
        <f>F28*12</f>
        <v>60000</v>
      </c>
      <c r="F28" s="94">
        <v>5000</v>
      </c>
      <c r="G28" s="100">
        <f>F28/C10</f>
        <v>0.19576214116799523</v>
      </c>
    </row>
    <row r="29" spans="1:25" s="108" customFormat="1" ht="11.25">
      <c r="A29" s="96" t="s">
        <v>68</v>
      </c>
      <c r="B29" s="97" t="s">
        <v>69</v>
      </c>
      <c r="C29" s="98"/>
      <c r="D29" s="99"/>
      <c r="E29" s="94">
        <f>F29*12</f>
        <v>96000</v>
      </c>
      <c r="F29" s="94">
        <v>8000</v>
      </c>
      <c r="G29" s="100">
        <f>F29/C10</f>
        <v>0.31321942586879237</v>
      </c>
    </row>
    <row r="30" spans="1:25" s="108" customFormat="1" ht="11.25">
      <c r="A30" s="96" t="s">
        <v>70</v>
      </c>
      <c r="B30" s="97" t="s">
        <v>71</v>
      </c>
      <c r="C30" s="98" t="s">
        <v>64</v>
      </c>
      <c r="D30" s="99" t="s">
        <v>72</v>
      </c>
      <c r="E30" s="94">
        <v>65000</v>
      </c>
      <c r="F30" s="94">
        <f>E30/6</f>
        <v>10833.333333333334</v>
      </c>
      <c r="G30" s="100">
        <f>F30/C10</f>
        <v>0.42415130586398969</v>
      </c>
    </row>
    <row r="31" spans="1:25" s="108" customFormat="1" ht="11.25">
      <c r="A31" s="96" t="s">
        <v>73</v>
      </c>
      <c r="B31" s="97" t="s">
        <v>74</v>
      </c>
      <c r="C31" s="98" t="s">
        <v>62</v>
      </c>
      <c r="D31" s="99"/>
      <c r="E31" s="94">
        <f>F31*12</f>
        <v>6000</v>
      </c>
      <c r="F31" s="94">
        <v>500</v>
      </c>
      <c r="G31" s="100">
        <f>F31/C10</f>
        <v>1.9576214116799523E-2</v>
      </c>
    </row>
    <row r="32" spans="1:25" s="108" customFormat="1" ht="11.25">
      <c r="A32" s="96" t="s">
        <v>75</v>
      </c>
      <c r="B32" s="116" t="s">
        <v>76</v>
      </c>
      <c r="C32" s="98" t="s">
        <v>64</v>
      </c>
      <c r="D32" s="99" t="s">
        <v>152</v>
      </c>
      <c r="E32" s="94">
        <f>F32*12</f>
        <v>145200</v>
      </c>
      <c r="F32" s="94">
        <v>12100</v>
      </c>
      <c r="G32" s="100">
        <f>F32/C10</f>
        <v>0.47374438162654847</v>
      </c>
      <c r="H32" s="113"/>
      <c r="I32" s="113"/>
      <c r="J32" s="113"/>
      <c r="K32" s="113"/>
      <c r="L32" s="113"/>
      <c r="M32" s="113"/>
      <c r="N32" s="113"/>
      <c r="O32" s="113"/>
      <c r="P32" s="113"/>
      <c r="Q32" s="113"/>
      <c r="R32" s="113"/>
      <c r="S32" s="113"/>
      <c r="T32" s="113"/>
      <c r="U32" s="113"/>
      <c r="V32" s="113"/>
      <c r="W32" s="113"/>
      <c r="X32" s="113"/>
      <c r="Y32" s="113"/>
    </row>
    <row r="33" spans="1:25" s="120" customFormat="1" ht="11.25">
      <c r="A33" s="91"/>
      <c r="B33" s="117"/>
      <c r="C33" s="118"/>
      <c r="D33" s="118" t="s">
        <v>153</v>
      </c>
      <c r="E33" s="94"/>
      <c r="F33" s="94"/>
      <c r="G33" s="100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</row>
    <row r="34" spans="1:25" s="120" customFormat="1" ht="17.25">
      <c r="A34" s="83" t="s">
        <v>77</v>
      </c>
      <c r="B34" s="84" t="s">
        <v>78</v>
      </c>
      <c r="C34" s="121"/>
      <c r="D34" s="86"/>
      <c r="E34" s="87">
        <f>E35+E36+E37+E38+E39+E40+E41+E42+E43+E44+E45+E46+E47</f>
        <v>8055558.9070400009</v>
      </c>
      <c r="F34" s="87">
        <v>635797</v>
      </c>
      <c r="G34" s="107">
        <f>G35+G36+G37+G38+G39+G40+G41+G42+G43+G44+G45+G46+G47</f>
        <v>26.282890999117775</v>
      </c>
    </row>
    <row r="35" spans="1:25" s="108" customFormat="1" ht="17.25" customHeight="1">
      <c r="A35" s="96" t="s">
        <v>79</v>
      </c>
      <c r="B35" s="122" t="s">
        <v>80</v>
      </c>
      <c r="C35" s="111" t="s">
        <v>81</v>
      </c>
      <c r="D35" s="99"/>
      <c r="E35" s="94">
        <f>F35*12</f>
        <v>6546058.9070400009</v>
      </c>
      <c r="F35" s="256">
        <f>персонал!K25</f>
        <v>545504.90892000007</v>
      </c>
      <c r="G35" s="100">
        <f>F35/C10</f>
        <v>21.357841797566287</v>
      </c>
    </row>
    <row r="36" spans="1:25" s="108" customFormat="1" ht="11.25">
      <c r="A36" s="96" t="s">
        <v>82</v>
      </c>
      <c r="B36" s="116" t="s">
        <v>83</v>
      </c>
      <c r="C36" s="111"/>
      <c r="D36" s="99"/>
      <c r="E36" s="94">
        <v>36000</v>
      </c>
      <c r="F36" s="94">
        <v>3000</v>
      </c>
      <c r="G36" s="100">
        <f>F36/C10</f>
        <v>0.11745728470079714</v>
      </c>
    </row>
    <row r="37" spans="1:25" s="120" customFormat="1" ht="11.25">
      <c r="A37" s="91" t="s">
        <v>84</v>
      </c>
      <c r="B37" s="117" t="s">
        <v>85</v>
      </c>
      <c r="C37" s="118"/>
      <c r="D37" s="93"/>
      <c r="E37" s="94">
        <f>F37*12</f>
        <v>18000</v>
      </c>
      <c r="F37" s="94">
        <v>1500</v>
      </c>
      <c r="G37" s="100">
        <f>F37/C10</f>
        <v>5.8728642350398569E-2</v>
      </c>
    </row>
    <row r="38" spans="1:25" s="67" customFormat="1" ht="12">
      <c r="A38" s="91" t="s">
        <v>86</v>
      </c>
      <c r="B38" s="117" t="s">
        <v>87</v>
      </c>
      <c r="C38" s="118" t="s">
        <v>92</v>
      </c>
      <c r="D38" s="93"/>
      <c r="E38" s="94">
        <v>12000</v>
      </c>
      <c r="F38" s="94">
        <v>1000</v>
      </c>
      <c r="G38" s="100">
        <f>F38/C10</f>
        <v>3.9152428233599046E-2</v>
      </c>
    </row>
    <row r="39" spans="1:25" s="67" customFormat="1" ht="12">
      <c r="A39" s="91" t="s">
        <v>88</v>
      </c>
      <c r="B39" s="117" t="s">
        <v>89</v>
      </c>
      <c r="C39" s="123" t="s">
        <v>158</v>
      </c>
      <c r="D39" s="93"/>
      <c r="E39" s="94">
        <v>960000</v>
      </c>
      <c r="F39" s="94">
        <v>80000</v>
      </c>
      <c r="G39" s="100">
        <f>F39/C10</f>
        <v>3.1321942586879237</v>
      </c>
    </row>
    <row r="40" spans="1:25" s="101" customFormat="1" ht="12">
      <c r="A40" s="96" t="s">
        <v>90</v>
      </c>
      <c r="B40" s="116" t="s">
        <v>91</v>
      </c>
      <c r="C40" s="98" t="s">
        <v>92</v>
      </c>
      <c r="D40" s="99"/>
      <c r="E40" s="94">
        <v>73500</v>
      </c>
      <c r="F40" s="94">
        <f>E40/12</f>
        <v>6125</v>
      </c>
      <c r="G40" s="100">
        <f>F40/C10</f>
        <v>0.23980862293079416</v>
      </c>
    </row>
    <row r="41" spans="1:25" s="120" customFormat="1" ht="11.25">
      <c r="A41" s="91" t="s">
        <v>93</v>
      </c>
      <c r="B41" s="117" t="s">
        <v>94</v>
      </c>
      <c r="C41" s="123" t="s">
        <v>64</v>
      </c>
      <c r="D41" s="93"/>
      <c r="E41" s="94">
        <v>18000</v>
      </c>
      <c r="F41" s="94">
        <v>1500</v>
      </c>
      <c r="G41" s="100">
        <f>F41/C10</f>
        <v>5.8728642350398569E-2</v>
      </c>
    </row>
    <row r="42" spans="1:25" s="120" customFormat="1" ht="11.25">
      <c r="A42" s="91" t="s">
        <v>95</v>
      </c>
      <c r="B42" s="86" t="s">
        <v>96</v>
      </c>
      <c r="C42" s="123"/>
      <c r="D42" s="93"/>
      <c r="E42" s="94">
        <v>30000</v>
      </c>
      <c r="F42" s="94">
        <f>E42/12</f>
        <v>2500</v>
      </c>
      <c r="G42" s="100">
        <f>F42/C10</f>
        <v>9.7881070583997615E-2</v>
      </c>
    </row>
    <row r="43" spans="1:25" s="108" customFormat="1" ht="11.25">
      <c r="A43" s="96" t="s">
        <v>97</v>
      </c>
      <c r="B43" s="116" t="s">
        <v>98</v>
      </c>
      <c r="C43" s="98" t="s">
        <v>64</v>
      </c>
      <c r="D43" s="99"/>
      <c r="E43" s="94">
        <f>F43*12</f>
        <v>228000</v>
      </c>
      <c r="F43" s="94">
        <v>19000</v>
      </c>
      <c r="G43" s="100">
        <f>F43/C10</f>
        <v>0.74389613643838193</v>
      </c>
    </row>
    <row r="44" spans="1:25" s="108" customFormat="1" ht="11.25">
      <c r="A44" s="96" t="s">
        <v>99</v>
      </c>
      <c r="B44" s="116" t="s">
        <v>100</v>
      </c>
      <c r="C44" s="111"/>
      <c r="D44" s="99"/>
      <c r="E44" s="94">
        <v>60000</v>
      </c>
      <c r="F44" s="94">
        <f>E44/12</f>
        <v>5000</v>
      </c>
      <c r="G44" s="100">
        <f>F44/C10</f>
        <v>0.19576214116799523</v>
      </c>
    </row>
    <row r="45" spans="1:25" s="108" customFormat="1" ht="11.25">
      <c r="A45" s="96" t="s">
        <v>101</v>
      </c>
      <c r="B45" s="116" t="s">
        <v>102</v>
      </c>
      <c r="C45" s="111"/>
      <c r="D45" s="99"/>
      <c r="E45" s="94">
        <v>24000</v>
      </c>
      <c r="F45" s="94">
        <v>2000</v>
      </c>
      <c r="G45" s="100">
        <f>F45/C10</f>
        <v>7.8304856467198092E-2</v>
      </c>
    </row>
    <row r="46" spans="1:25" s="108" customFormat="1" ht="11.25">
      <c r="A46" s="96" t="s">
        <v>103</v>
      </c>
      <c r="B46" s="116" t="s">
        <v>104</v>
      </c>
      <c r="C46" s="111"/>
      <c r="D46" s="98"/>
      <c r="E46" s="94">
        <v>50000</v>
      </c>
      <c r="F46" s="94">
        <f>E46/12</f>
        <v>4166.666666666667</v>
      </c>
      <c r="G46" s="100">
        <f>F46/C10</f>
        <v>0.16313511763999605</v>
      </c>
    </row>
    <row r="47" spans="1:25" s="124" customFormat="1" ht="11.25">
      <c r="A47" s="96"/>
      <c r="E47" s="94"/>
      <c r="F47" s="125"/>
      <c r="G47" s="265"/>
    </row>
    <row r="48" spans="1:25" s="108" customFormat="1" ht="17.25">
      <c r="A48" s="103" t="s">
        <v>105</v>
      </c>
      <c r="B48" s="126" t="s">
        <v>106</v>
      </c>
      <c r="C48" s="98" t="s">
        <v>64</v>
      </c>
      <c r="D48" s="98" t="s">
        <v>107</v>
      </c>
      <c r="E48" s="87">
        <v>775920</v>
      </c>
      <c r="F48" s="87">
        <v>64660</v>
      </c>
      <c r="G48" s="107">
        <f>F48/C10</f>
        <v>2.5315960095845145</v>
      </c>
      <c r="H48" s="127"/>
    </row>
    <row r="49" spans="1:14" s="108" customFormat="1" ht="9.75" customHeight="1">
      <c r="A49" s="128"/>
      <c r="B49" s="116"/>
      <c r="C49" s="111"/>
      <c r="D49" s="116"/>
      <c r="E49" s="94"/>
      <c r="F49" s="94"/>
      <c r="G49" s="129"/>
    </row>
    <row r="50" spans="1:14" s="276" customFormat="1" ht="17.25">
      <c r="A50" s="271" t="s">
        <v>108</v>
      </c>
      <c r="B50" s="272" t="s">
        <v>109</v>
      </c>
      <c r="C50" s="273"/>
      <c r="D50" s="272"/>
      <c r="E50" s="274">
        <v>315000</v>
      </c>
      <c r="F50" s="274">
        <f>E50/12</f>
        <v>26250</v>
      </c>
      <c r="G50" s="275">
        <f>F50/C10</f>
        <v>1.0277512411319749</v>
      </c>
    </row>
    <row r="51" spans="1:14" s="108" customFormat="1" ht="11.25">
      <c r="A51" s="96"/>
      <c r="B51" s="116"/>
      <c r="C51" s="111"/>
      <c r="D51" s="111"/>
      <c r="E51" s="94"/>
      <c r="F51" s="94"/>
      <c r="G51" s="100"/>
    </row>
    <row r="52" spans="1:14" s="136" customFormat="1" ht="17.25">
      <c r="A52" s="131" t="s">
        <v>110</v>
      </c>
      <c r="B52" s="126" t="s">
        <v>111</v>
      </c>
      <c r="C52" s="132" t="s">
        <v>92</v>
      </c>
      <c r="D52" s="133"/>
      <c r="E52" s="134">
        <v>762000</v>
      </c>
      <c r="F52" s="134">
        <f>E52/12</f>
        <v>63500</v>
      </c>
      <c r="G52" s="135">
        <f>F52/C10</f>
        <v>2.4861791928335393</v>
      </c>
    </row>
    <row r="53" spans="1:14" s="142" customFormat="1" ht="10.5" customHeight="1">
      <c r="A53" s="137"/>
      <c r="B53" s="138"/>
      <c r="C53" s="139"/>
      <c r="D53" s="140"/>
      <c r="E53" s="134"/>
      <c r="F53" s="141"/>
      <c r="G53" s="135"/>
    </row>
    <row r="54" spans="1:14" s="120" customFormat="1" ht="27">
      <c r="A54" s="137" t="s">
        <v>112</v>
      </c>
      <c r="B54" s="198" t="s">
        <v>113</v>
      </c>
      <c r="C54" s="143" t="s">
        <v>64</v>
      </c>
      <c r="D54" s="143"/>
      <c r="E54" s="130">
        <v>72000</v>
      </c>
      <c r="F54" s="141">
        <v>6000</v>
      </c>
      <c r="G54" s="135">
        <f>F54/C10</f>
        <v>0.23491456940159428</v>
      </c>
      <c r="H54" s="119"/>
      <c r="I54" s="119"/>
      <c r="J54" s="119"/>
      <c r="K54" s="119"/>
      <c r="L54" s="119"/>
      <c r="M54" s="119"/>
      <c r="N54" s="119"/>
    </row>
    <row r="55" spans="1:14" s="120" customFormat="1" ht="13.5">
      <c r="A55" s="257"/>
      <c r="B55" s="86"/>
      <c r="C55" s="123"/>
      <c r="D55" s="123"/>
      <c r="E55" s="94"/>
      <c r="F55" s="258"/>
      <c r="G55" s="100"/>
      <c r="H55" s="119"/>
      <c r="I55" s="119"/>
      <c r="J55" s="119"/>
      <c r="K55" s="119"/>
      <c r="L55" s="119"/>
      <c r="M55" s="119"/>
      <c r="N55" s="119"/>
    </row>
    <row r="56" spans="1:14" s="201" customFormat="1" ht="17.25">
      <c r="A56" s="266" t="s">
        <v>160</v>
      </c>
      <c r="B56" s="267" t="s">
        <v>114</v>
      </c>
      <c r="C56" s="268"/>
      <c r="D56" s="268"/>
      <c r="E56" s="269">
        <f>F56*12</f>
        <v>105660</v>
      </c>
      <c r="F56" s="269">
        <v>8805</v>
      </c>
      <c r="G56" s="270">
        <f>F56/C10</f>
        <v>0.34473713059683958</v>
      </c>
    </row>
    <row r="57" spans="1:14">
      <c r="A57" s="259"/>
      <c r="B57" s="260"/>
      <c r="C57" s="261"/>
      <c r="D57" s="261"/>
      <c r="E57" s="262"/>
      <c r="F57" s="263"/>
      <c r="G57" s="264"/>
    </row>
    <row r="58" spans="1:14">
      <c r="G58" s="145"/>
    </row>
    <row r="59" spans="1:14" ht="15.75">
      <c r="B59" s="146"/>
    </row>
    <row r="60" spans="1:14" ht="15.75">
      <c r="A60" s="147"/>
      <c r="B60" s="148"/>
    </row>
    <row r="61" spans="1:14" ht="15.75">
      <c r="A61" s="147"/>
      <c r="E61" s="31"/>
    </row>
    <row r="62" spans="1:14" ht="15.75">
      <c r="A62" s="147"/>
      <c r="C62" s="149"/>
      <c r="D62" s="149"/>
      <c r="E62" s="149"/>
    </row>
    <row r="63" spans="1:14" ht="15.75">
      <c r="A63" s="147"/>
      <c r="C63" s="149"/>
      <c r="D63" s="149"/>
      <c r="E63" s="149"/>
    </row>
    <row r="64" spans="1:14" ht="15.75">
      <c r="A64" s="147"/>
      <c r="C64" s="149"/>
      <c r="D64" s="149"/>
      <c r="E64" s="149"/>
    </row>
    <row r="65" spans="1:11" ht="15.75">
      <c r="A65" s="147"/>
      <c r="C65" s="150"/>
      <c r="D65" s="151"/>
      <c r="E65" s="149"/>
    </row>
    <row r="66" spans="1:11" ht="15.75">
      <c r="A66" s="147"/>
      <c r="E66" s="31"/>
    </row>
    <row r="67" spans="1:11" ht="15.75">
      <c r="A67" s="147"/>
      <c r="E67" s="152"/>
    </row>
    <row r="68" spans="1:11" ht="15.75">
      <c r="A68" s="147"/>
      <c r="E68" s="153"/>
    </row>
    <row r="69" spans="1:11" ht="15.75">
      <c r="A69" s="147"/>
    </row>
    <row r="70" spans="1:11" ht="15.75">
      <c r="A70" s="147"/>
      <c r="B70" s="148"/>
    </row>
    <row r="71" spans="1:11" ht="15.75">
      <c r="A71" s="147"/>
    </row>
    <row r="72" spans="1:11" ht="15.75">
      <c r="A72" s="147"/>
      <c r="E72" s="153"/>
    </row>
    <row r="73" spans="1:11" ht="15.75">
      <c r="A73" s="147"/>
      <c r="E73" s="153"/>
    </row>
    <row r="74" spans="1:11" ht="15.75">
      <c r="A74" s="147"/>
      <c r="E74" s="153"/>
    </row>
    <row r="75" spans="1:11" ht="15.75">
      <c r="A75" s="147"/>
    </row>
    <row r="76" spans="1:11" ht="15.75">
      <c r="A76" s="154"/>
      <c r="B76" s="155"/>
      <c r="C76" s="156"/>
      <c r="D76" s="156"/>
      <c r="E76" s="157"/>
      <c r="F76" s="158"/>
      <c r="G76" s="159"/>
      <c r="H76" s="160"/>
      <c r="I76" s="160"/>
      <c r="J76" s="160"/>
      <c r="K76" s="160"/>
    </row>
    <row r="77" spans="1:11" ht="15.75">
      <c r="A77" s="154"/>
      <c r="B77" s="160"/>
      <c r="C77" s="156"/>
      <c r="D77" s="156"/>
      <c r="E77" s="161"/>
      <c r="F77" s="158"/>
      <c r="G77" s="159"/>
      <c r="H77" s="160"/>
      <c r="I77" s="160"/>
      <c r="J77" s="160"/>
      <c r="K77" s="160"/>
    </row>
    <row r="78" spans="1:11" ht="15.75">
      <c r="A78" s="154"/>
      <c r="E78" s="153"/>
      <c r="F78" s="158"/>
      <c r="G78" s="159"/>
      <c r="H78" s="160"/>
      <c r="I78" s="160"/>
      <c r="J78" s="160"/>
      <c r="K78" s="160"/>
    </row>
    <row r="79" spans="1:11" ht="15.75">
      <c r="A79" s="154"/>
      <c r="E79" s="153"/>
      <c r="F79" s="158"/>
      <c r="G79" s="159"/>
      <c r="H79" s="160"/>
      <c r="I79" s="160"/>
      <c r="J79" s="160"/>
      <c r="K79" s="160"/>
    </row>
    <row r="80" spans="1:11" ht="15.75">
      <c r="A80" s="154"/>
      <c r="E80" s="153"/>
      <c r="F80" s="158"/>
      <c r="G80" s="159"/>
      <c r="H80" s="160"/>
      <c r="I80" s="160"/>
      <c r="J80" s="160"/>
      <c r="K80" s="160"/>
    </row>
    <row r="81" spans="1:11" s="144" customFormat="1" ht="15.75">
      <c r="A81" s="154"/>
      <c r="B81" s="162"/>
      <c r="C81" s="162"/>
      <c r="D81" s="162"/>
      <c r="E81" s="163"/>
      <c r="F81" s="164"/>
      <c r="G81" s="165"/>
      <c r="H81" s="166"/>
      <c r="I81" s="166"/>
      <c r="J81" s="166"/>
      <c r="K81" s="166"/>
    </row>
    <row r="82" spans="1:11" s="144" customFormat="1" ht="15.75">
      <c r="A82" s="154"/>
      <c r="B82" s="167"/>
      <c r="C82" s="162"/>
      <c r="D82" s="162"/>
      <c r="E82" s="163"/>
      <c r="F82" s="164"/>
      <c r="G82" s="165"/>
      <c r="H82" s="166"/>
      <c r="I82" s="166"/>
      <c r="J82" s="166"/>
      <c r="K82" s="166"/>
    </row>
    <row r="83" spans="1:11" ht="15.75">
      <c r="A83" s="154"/>
      <c r="B83" s="168"/>
      <c r="C83" s="78"/>
      <c r="D83" s="78"/>
      <c r="E83" s="169"/>
      <c r="F83" s="170"/>
      <c r="G83" s="171"/>
      <c r="H83" s="160"/>
      <c r="I83" s="160"/>
      <c r="J83" s="160"/>
      <c r="K83" s="160"/>
    </row>
    <row r="84" spans="1:11" ht="15.75">
      <c r="A84" s="154"/>
      <c r="B84" s="168"/>
      <c r="C84" s="156"/>
      <c r="D84" s="156"/>
      <c r="E84" s="169"/>
      <c r="F84" s="170"/>
      <c r="G84" s="171"/>
      <c r="H84" s="160"/>
      <c r="I84" s="160"/>
      <c r="J84" s="160"/>
      <c r="K84" s="160"/>
    </row>
    <row r="85" spans="1:11" ht="15.75">
      <c r="A85" s="154"/>
      <c r="B85" s="168"/>
      <c r="C85" s="78"/>
      <c r="D85" s="78"/>
      <c r="E85" s="172"/>
      <c r="F85" s="173"/>
      <c r="G85" s="174"/>
      <c r="H85" s="160"/>
      <c r="I85" s="160"/>
      <c r="J85" s="160"/>
      <c r="K85" s="160"/>
    </row>
    <row r="86" spans="1:11" ht="15.75">
      <c r="A86" s="154"/>
      <c r="B86" s="168"/>
      <c r="C86" s="78"/>
      <c r="D86" s="78"/>
      <c r="E86" s="172"/>
      <c r="F86" s="173"/>
      <c r="G86" s="174"/>
      <c r="H86" s="160"/>
      <c r="I86" s="160"/>
      <c r="J86" s="160"/>
      <c r="K86" s="160"/>
    </row>
    <row r="87" spans="1:11" ht="13.5">
      <c r="A87" s="175"/>
      <c r="B87" s="168"/>
      <c r="C87" s="78"/>
      <c r="D87" s="78"/>
      <c r="E87" s="172"/>
      <c r="F87" s="173"/>
      <c r="G87" s="174"/>
      <c r="H87" s="160"/>
      <c r="I87" s="160"/>
      <c r="J87" s="160"/>
      <c r="K87" s="160"/>
    </row>
    <row r="88" spans="1:11" s="180" customFormat="1">
      <c r="A88" s="175"/>
      <c r="B88" s="167"/>
      <c r="C88" s="78"/>
      <c r="D88" s="78"/>
      <c r="E88" s="176"/>
      <c r="F88" s="177"/>
      <c r="G88" s="178"/>
      <c r="H88" s="179"/>
      <c r="I88" s="179"/>
      <c r="J88" s="179"/>
      <c r="K88" s="179"/>
    </row>
    <row r="89" spans="1:11" s="180" customFormat="1">
      <c r="A89" s="175"/>
      <c r="B89" s="30"/>
      <c r="C89" s="31"/>
      <c r="D89" s="31"/>
      <c r="E89" s="153"/>
      <c r="F89" s="177"/>
      <c r="G89" s="178"/>
      <c r="H89" s="179"/>
      <c r="I89" s="179"/>
      <c r="J89" s="179"/>
      <c r="K89" s="179"/>
    </row>
    <row r="90" spans="1:11" s="180" customFormat="1">
      <c r="A90" s="175"/>
      <c r="B90" s="30"/>
      <c r="C90" s="31"/>
      <c r="D90" s="31"/>
      <c r="E90" s="153"/>
      <c r="F90" s="177"/>
      <c r="G90" s="178"/>
      <c r="H90" s="179"/>
      <c r="I90" s="179"/>
      <c r="J90" s="179"/>
      <c r="K90" s="179"/>
    </row>
    <row r="91" spans="1:11" s="120" customFormat="1" ht="15.75">
      <c r="A91" s="181"/>
      <c r="B91" s="182"/>
      <c r="C91" s="123"/>
      <c r="D91" s="123"/>
      <c r="E91" s="183"/>
      <c r="F91" s="184"/>
      <c r="G91" s="185"/>
      <c r="H91" s="119"/>
      <c r="I91" s="119"/>
      <c r="J91" s="119"/>
      <c r="K91" s="119"/>
    </row>
    <row r="92" spans="1:11" ht="15">
      <c r="A92" s="186"/>
      <c r="B92" s="187"/>
      <c r="C92" s="187"/>
      <c r="D92" s="187"/>
      <c r="E92" s="188"/>
      <c r="F92" s="189"/>
      <c r="G92" s="190"/>
      <c r="H92" s="160"/>
      <c r="I92" s="160"/>
      <c r="J92" s="160"/>
      <c r="K92" s="160"/>
    </row>
    <row r="93" spans="1:11" s="148" customFormat="1">
      <c r="A93" s="191"/>
      <c r="B93" s="155"/>
      <c r="C93" s="78"/>
      <c r="D93" s="78"/>
      <c r="E93" s="192"/>
      <c r="F93" s="193"/>
      <c r="G93" s="194"/>
      <c r="H93" s="155"/>
      <c r="I93" s="155"/>
      <c r="J93" s="155"/>
      <c r="K93" s="155"/>
    </row>
    <row r="94" spans="1:11">
      <c r="A94" s="195"/>
      <c r="B94" s="160"/>
      <c r="C94" s="156"/>
      <c r="D94" s="156"/>
      <c r="E94" s="196"/>
      <c r="F94" s="158"/>
      <c r="G94" s="159"/>
      <c r="H94" s="160"/>
      <c r="I94" s="160"/>
      <c r="J94" s="160"/>
      <c r="K94" s="160"/>
    </row>
    <row r="95" spans="1:11">
      <c r="A95" s="195"/>
      <c r="E95" s="153"/>
      <c r="F95" s="158"/>
      <c r="G95" s="159"/>
      <c r="H95" s="160"/>
      <c r="I95" s="160"/>
      <c r="J95" s="160"/>
      <c r="K95" s="160"/>
    </row>
    <row r="96" spans="1:11">
      <c r="A96" s="195"/>
      <c r="E96" s="153"/>
      <c r="F96" s="158"/>
      <c r="G96" s="159"/>
      <c r="H96" s="160"/>
      <c r="I96" s="160"/>
      <c r="J96" s="160"/>
      <c r="K96" s="160"/>
    </row>
    <row r="97" spans="1:11">
      <c r="A97" s="195"/>
      <c r="B97" s="160"/>
      <c r="C97" s="156"/>
      <c r="D97" s="156"/>
      <c r="E97" s="157"/>
      <c r="F97" s="158"/>
      <c r="G97" s="159"/>
      <c r="H97" s="160"/>
      <c r="I97" s="160"/>
      <c r="J97" s="160"/>
      <c r="K97" s="160"/>
    </row>
    <row r="98" spans="1:11">
      <c r="A98" s="195"/>
      <c r="B98" s="160"/>
      <c r="C98" s="156"/>
      <c r="D98" s="156"/>
      <c r="E98" s="157"/>
      <c r="F98" s="158"/>
      <c r="G98" s="159"/>
      <c r="H98" s="160"/>
      <c r="I98" s="160"/>
      <c r="J98" s="160"/>
      <c r="K98" s="160"/>
    </row>
    <row r="99" spans="1:11" ht="20.25">
      <c r="A99" s="197"/>
      <c r="B99" s="160"/>
      <c r="C99" s="156"/>
      <c r="D99" s="156"/>
      <c r="E99" s="157"/>
      <c r="F99" s="158"/>
      <c r="G99" s="159"/>
      <c r="H99" s="160"/>
      <c r="I99" s="160"/>
      <c r="J99" s="160"/>
      <c r="K99" s="160"/>
    </row>
    <row r="100" spans="1:11" s="144" customFormat="1" ht="13.5">
      <c r="A100" s="195"/>
      <c r="B100" s="160"/>
      <c r="C100" s="156"/>
      <c r="D100" s="156"/>
      <c r="E100" s="157"/>
      <c r="F100" s="158"/>
      <c r="G100" s="159"/>
      <c r="H100" s="166"/>
      <c r="I100" s="166"/>
      <c r="J100" s="166"/>
      <c r="K100" s="166"/>
    </row>
    <row r="101" spans="1:11" s="144" customFormat="1" ht="13.5">
      <c r="A101" s="195"/>
      <c r="B101" s="160"/>
      <c r="C101" s="156"/>
      <c r="D101" s="156"/>
      <c r="E101" s="157"/>
      <c r="F101" s="158"/>
      <c r="G101" s="159"/>
      <c r="H101" s="166"/>
      <c r="I101" s="166"/>
      <c r="J101" s="166"/>
      <c r="K101" s="166"/>
    </row>
    <row r="102" spans="1:11" s="67" customFormat="1">
      <c r="A102" s="195"/>
      <c r="B102" s="160"/>
      <c r="C102" s="156"/>
      <c r="D102" s="156"/>
      <c r="E102" s="157"/>
      <c r="F102" s="158"/>
      <c r="G102" s="159"/>
      <c r="H102" s="92"/>
      <c r="I102" s="92"/>
      <c r="J102" s="92"/>
      <c r="K102" s="92"/>
    </row>
    <row r="103" spans="1:11">
      <c r="A103" s="195"/>
      <c r="B103" s="160"/>
      <c r="C103" s="156"/>
      <c r="D103" s="156"/>
      <c r="E103" s="157"/>
      <c r="F103" s="158"/>
      <c r="G103" s="159"/>
      <c r="H103" s="160"/>
      <c r="I103" s="160"/>
      <c r="J103" s="160"/>
      <c r="K103" s="160"/>
    </row>
    <row r="104" spans="1:11">
      <c r="A104" s="195"/>
      <c r="B104" s="160"/>
      <c r="C104" s="156"/>
      <c r="D104" s="156"/>
      <c r="E104" s="157"/>
      <c r="F104" s="158"/>
      <c r="G104" s="159"/>
      <c r="H104" s="160"/>
      <c r="I104" s="160"/>
      <c r="J104" s="160"/>
      <c r="K104" s="160"/>
    </row>
    <row r="105" spans="1:11">
      <c r="A105" s="195"/>
      <c r="B105" s="160"/>
      <c r="C105" s="156"/>
      <c r="D105" s="156"/>
      <c r="E105" s="157"/>
      <c r="F105" s="158"/>
      <c r="G105" s="159"/>
      <c r="H105" s="160"/>
      <c r="I105" s="160"/>
      <c r="J105" s="160"/>
      <c r="K105" s="160"/>
    </row>
    <row r="106" spans="1:11">
      <c r="A106" s="195"/>
      <c r="B106" s="160"/>
      <c r="C106" s="156"/>
      <c r="D106" s="156"/>
      <c r="E106" s="157"/>
      <c r="F106" s="158"/>
      <c r="G106" s="159"/>
      <c r="H106" s="160"/>
      <c r="I106" s="160"/>
      <c r="J106" s="160"/>
      <c r="K106" s="160"/>
    </row>
    <row r="107" spans="1:11">
      <c r="A107" s="195"/>
      <c r="B107" s="160"/>
      <c r="C107" s="156"/>
      <c r="D107" s="156"/>
      <c r="E107" s="157"/>
      <c r="F107" s="158"/>
      <c r="G107" s="159"/>
      <c r="H107" s="160"/>
      <c r="I107" s="160"/>
      <c r="J107" s="160"/>
      <c r="K107" s="160"/>
    </row>
    <row r="108" spans="1:11">
      <c r="A108" s="195"/>
      <c r="B108" s="160"/>
      <c r="C108" s="156"/>
      <c r="D108" s="156"/>
      <c r="E108" s="157"/>
      <c r="F108" s="158"/>
      <c r="G108" s="159"/>
      <c r="H108" s="160"/>
      <c r="I108" s="160"/>
      <c r="J108" s="160"/>
      <c r="K108" s="160"/>
    </row>
    <row r="109" spans="1:11">
      <c r="A109" s="195"/>
      <c r="B109" s="160"/>
      <c r="C109" s="156"/>
      <c r="D109" s="156"/>
      <c r="E109" s="157"/>
      <c r="F109" s="158"/>
      <c r="G109" s="159"/>
      <c r="H109" s="160"/>
      <c r="I109" s="160"/>
      <c r="J109" s="160"/>
      <c r="K109" s="160"/>
    </row>
    <row r="110" spans="1:11">
      <c r="A110" s="195"/>
      <c r="B110" s="160"/>
      <c r="C110" s="156"/>
      <c r="D110" s="156"/>
      <c r="E110" s="157"/>
      <c r="F110" s="158"/>
      <c r="G110" s="159"/>
      <c r="H110" s="160"/>
      <c r="I110" s="160"/>
      <c r="J110" s="160"/>
      <c r="K110" s="160"/>
    </row>
    <row r="111" spans="1:11">
      <c r="A111" s="195"/>
      <c r="B111" s="160"/>
      <c r="C111" s="156"/>
      <c r="D111" s="156"/>
      <c r="E111" s="157"/>
      <c r="F111" s="158"/>
      <c r="G111" s="159"/>
      <c r="H111" s="160"/>
      <c r="I111" s="160"/>
      <c r="J111" s="160"/>
      <c r="K111" s="160"/>
    </row>
    <row r="112" spans="1:11">
      <c r="A112" s="195"/>
      <c r="B112" s="160"/>
      <c r="C112" s="156"/>
      <c r="D112" s="156"/>
      <c r="E112" s="157"/>
      <c r="F112" s="158"/>
      <c r="G112" s="159"/>
      <c r="H112" s="160"/>
      <c r="I112" s="160"/>
      <c r="J112" s="160"/>
      <c r="K112" s="160"/>
    </row>
    <row r="113" spans="1:11">
      <c r="A113" s="195"/>
      <c r="B113" s="160"/>
      <c r="C113" s="156"/>
      <c r="D113" s="156"/>
      <c r="E113" s="157"/>
      <c r="F113" s="158"/>
      <c r="G113" s="159"/>
      <c r="H113" s="160"/>
      <c r="I113" s="160"/>
      <c r="J113" s="160"/>
      <c r="K113" s="160"/>
    </row>
    <row r="114" spans="1:11">
      <c r="A114" s="195"/>
      <c r="B114" s="160"/>
      <c r="C114" s="156"/>
      <c r="D114" s="156"/>
      <c r="E114" s="157"/>
      <c r="F114" s="158"/>
      <c r="G114" s="159"/>
      <c r="H114" s="160"/>
      <c r="I114" s="160"/>
      <c r="J114" s="160"/>
      <c r="K114" s="160"/>
    </row>
    <row r="115" spans="1:11">
      <c r="A115" s="195"/>
      <c r="B115" s="160"/>
      <c r="C115" s="156"/>
      <c r="D115" s="156"/>
      <c r="E115" s="157"/>
      <c r="F115" s="158"/>
      <c r="G115" s="159"/>
      <c r="H115" s="160"/>
      <c r="I115" s="160"/>
      <c r="J115" s="160"/>
      <c r="K115" s="160"/>
    </row>
    <row r="116" spans="1:11">
      <c r="A116" s="195"/>
      <c r="B116" s="160"/>
      <c r="C116" s="156"/>
      <c r="D116" s="156"/>
      <c r="E116" s="157"/>
      <c r="F116" s="158"/>
      <c r="G116" s="159"/>
      <c r="H116" s="160"/>
      <c r="I116" s="160"/>
      <c r="J116" s="160"/>
      <c r="K116" s="160"/>
    </row>
    <row r="117" spans="1:11">
      <c r="A117" s="195"/>
      <c r="B117" s="160"/>
      <c r="C117" s="156"/>
      <c r="D117" s="156"/>
      <c r="E117" s="157"/>
      <c r="F117" s="158"/>
      <c r="G117" s="159"/>
      <c r="H117" s="160"/>
      <c r="I117" s="160"/>
      <c r="J117" s="160"/>
      <c r="K117" s="160"/>
    </row>
    <row r="118" spans="1:11">
      <c r="A118" s="195"/>
      <c r="B118" s="160"/>
      <c r="C118" s="156"/>
      <c r="D118" s="156"/>
      <c r="E118" s="157"/>
      <c r="F118" s="158"/>
      <c r="G118" s="159"/>
      <c r="H118" s="160"/>
      <c r="I118" s="160"/>
      <c r="J118" s="160"/>
      <c r="K118" s="160"/>
    </row>
    <row r="119" spans="1:11">
      <c r="A119" s="195"/>
      <c r="B119" s="160"/>
      <c r="C119" s="156"/>
      <c r="D119" s="156"/>
      <c r="E119" s="157"/>
      <c r="F119" s="158"/>
      <c r="G119" s="159"/>
      <c r="H119" s="160"/>
      <c r="I119" s="160"/>
      <c r="J119" s="160"/>
      <c r="K119" s="160"/>
    </row>
    <row r="120" spans="1:11">
      <c r="A120" s="195"/>
      <c r="B120" s="160"/>
      <c r="C120" s="156"/>
      <c r="D120" s="156"/>
      <c r="E120" s="157"/>
      <c r="F120" s="158"/>
      <c r="G120" s="159"/>
      <c r="H120" s="160"/>
      <c r="I120" s="160"/>
      <c r="J120" s="160"/>
      <c r="K120" s="160"/>
    </row>
    <row r="121" spans="1:11">
      <c r="A121" s="195"/>
      <c r="B121" s="160"/>
      <c r="C121" s="156"/>
      <c r="D121" s="156"/>
      <c r="E121" s="157"/>
      <c r="F121" s="158"/>
      <c r="G121" s="159"/>
      <c r="H121" s="160"/>
      <c r="I121" s="160"/>
      <c r="J121" s="160"/>
      <c r="K121" s="160"/>
    </row>
    <row r="122" spans="1:11">
      <c r="A122" s="195"/>
      <c r="B122" s="160"/>
      <c r="C122" s="156"/>
      <c r="D122" s="156"/>
      <c r="E122" s="157"/>
      <c r="F122" s="158"/>
      <c r="G122" s="159"/>
      <c r="H122" s="160"/>
      <c r="I122" s="160"/>
      <c r="J122" s="160"/>
      <c r="K122" s="160"/>
    </row>
    <row r="123" spans="1:11">
      <c r="A123" s="195"/>
      <c r="B123" s="160"/>
      <c r="C123" s="156"/>
      <c r="D123" s="156"/>
      <c r="E123" s="157"/>
      <c r="F123" s="158"/>
      <c r="G123" s="159"/>
      <c r="H123" s="160"/>
      <c r="I123" s="160"/>
      <c r="J123" s="160"/>
      <c r="K123" s="160"/>
    </row>
    <row r="124" spans="1:11">
      <c r="A124" s="195"/>
      <c r="B124" s="160"/>
      <c r="C124" s="156"/>
      <c r="D124" s="156"/>
      <c r="E124" s="157"/>
      <c r="F124" s="158"/>
      <c r="G124" s="159"/>
      <c r="H124" s="160"/>
      <c r="I124" s="160"/>
      <c r="J124" s="160"/>
      <c r="K124" s="160"/>
    </row>
    <row r="125" spans="1:11">
      <c r="A125" s="195"/>
      <c r="B125" s="160"/>
      <c r="C125" s="156"/>
      <c r="D125" s="156"/>
      <c r="E125" s="157"/>
      <c r="F125" s="158"/>
      <c r="G125" s="159"/>
      <c r="H125" s="160"/>
      <c r="I125" s="160"/>
      <c r="J125" s="160"/>
      <c r="K125" s="160"/>
    </row>
    <row r="126" spans="1:11">
      <c r="A126" s="195"/>
      <c r="B126" s="160"/>
      <c r="C126" s="156"/>
      <c r="D126" s="156"/>
      <c r="E126" s="157"/>
      <c r="F126" s="158"/>
      <c r="G126" s="159"/>
      <c r="H126" s="160"/>
      <c r="I126" s="160"/>
      <c r="J126" s="160"/>
      <c r="K126" s="160"/>
    </row>
    <row r="127" spans="1:11">
      <c r="A127" s="195"/>
      <c r="B127" s="160"/>
      <c r="C127" s="156"/>
      <c r="D127" s="156"/>
      <c r="E127" s="157"/>
      <c r="F127" s="158"/>
      <c r="G127" s="159"/>
      <c r="H127" s="160"/>
      <c r="I127" s="160"/>
      <c r="J127" s="160"/>
      <c r="K127" s="160"/>
    </row>
    <row r="128" spans="1:11">
      <c r="A128" s="195"/>
      <c r="B128" s="160"/>
      <c r="C128" s="156"/>
      <c r="D128" s="156"/>
      <c r="E128" s="157"/>
      <c r="F128" s="158"/>
      <c r="G128" s="159"/>
      <c r="H128" s="160"/>
      <c r="I128" s="160"/>
      <c r="J128" s="160"/>
      <c r="K128" s="160"/>
    </row>
    <row r="129" spans="1:11">
      <c r="A129" s="195"/>
      <c r="B129" s="160"/>
      <c r="C129" s="156"/>
      <c r="D129" s="156"/>
      <c r="E129" s="157"/>
      <c r="F129" s="158"/>
      <c r="G129" s="159"/>
      <c r="H129" s="160"/>
      <c r="I129" s="160"/>
      <c r="J129" s="160"/>
      <c r="K129" s="160"/>
    </row>
    <row r="130" spans="1:11">
      <c r="A130" s="195"/>
      <c r="B130" s="160"/>
      <c r="C130" s="156"/>
      <c r="D130" s="156"/>
      <c r="E130" s="157"/>
      <c r="F130" s="158"/>
      <c r="G130" s="159"/>
      <c r="H130" s="160"/>
      <c r="I130" s="160"/>
      <c r="J130" s="160"/>
      <c r="K130" s="160"/>
    </row>
    <row r="131" spans="1:11">
      <c r="A131" s="195"/>
      <c r="B131" s="160"/>
      <c r="C131" s="156"/>
      <c r="D131" s="156"/>
      <c r="E131" s="157"/>
      <c r="F131" s="158"/>
      <c r="G131" s="159"/>
      <c r="H131" s="160"/>
      <c r="I131" s="160"/>
      <c r="J131" s="160"/>
      <c r="K131" s="160"/>
    </row>
    <row r="132" spans="1:11">
      <c r="A132" s="195"/>
      <c r="B132" s="160"/>
      <c r="C132" s="156"/>
      <c r="D132" s="156"/>
      <c r="E132" s="157"/>
      <c r="F132" s="158"/>
      <c r="G132" s="159"/>
      <c r="H132" s="160"/>
      <c r="I132" s="160"/>
      <c r="J132" s="160"/>
      <c r="K132" s="160"/>
    </row>
    <row r="133" spans="1:11">
      <c r="A133" s="195"/>
      <c r="B133" s="160"/>
      <c r="C133" s="156"/>
      <c r="D133" s="156"/>
      <c r="E133" s="157"/>
      <c r="F133" s="158"/>
      <c r="G133" s="159"/>
      <c r="H133" s="160"/>
      <c r="I133" s="160"/>
      <c r="J133" s="160"/>
      <c r="K133" s="160"/>
    </row>
    <row r="134" spans="1:11">
      <c r="A134" s="195"/>
      <c r="B134" s="160"/>
      <c r="C134" s="156"/>
      <c r="D134" s="156"/>
      <c r="E134" s="157"/>
      <c r="F134" s="158"/>
      <c r="G134" s="159"/>
      <c r="H134" s="160"/>
      <c r="I134" s="160"/>
      <c r="J134" s="160"/>
      <c r="K134" s="160"/>
    </row>
    <row r="135" spans="1:11">
      <c r="A135" s="195"/>
      <c r="B135" s="160"/>
      <c r="C135" s="156"/>
      <c r="D135" s="156"/>
      <c r="E135" s="157"/>
      <c r="F135" s="158"/>
      <c r="G135" s="159"/>
      <c r="H135" s="160"/>
      <c r="I135" s="160"/>
      <c r="J135" s="160"/>
      <c r="K135" s="160"/>
    </row>
    <row r="136" spans="1:11">
      <c r="A136" s="195"/>
      <c r="B136" s="160"/>
      <c r="C136" s="156"/>
      <c r="D136" s="156"/>
      <c r="E136" s="157"/>
      <c r="F136" s="158"/>
      <c r="G136" s="159"/>
      <c r="H136" s="160"/>
      <c r="I136" s="160"/>
      <c r="J136" s="160"/>
      <c r="K136" s="160"/>
    </row>
    <row r="137" spans="1:11">
      <c r="A137" s="195"/>
      <c r="B137" s="160"/>
      <c r="C137" s="156"/>
      <c r="D137" s="156"/>
      <c r="E137" s="157"/>
      <c r="F137" s="158"/>
      <c r="G137" s="159"/>
      <c r="H137" s="160"/>
      <c r="I137" s="160"/>
      <c r="J137" s="160"/>
      <c r="K137" s="160"/>
    </row>
    <row r="138" spans="1:11">
      <c r="A138" s="195"/>
      <c r="B138" s="160"/>
      <c r="C138" s="156"/>
      <c r="D138" s="156"/>
      <c r="E138" s="157"/>
      <c r="F138" s="158"/>
      <c r="G138" s="159"/>
      <c r="H138" s="160"/>
      <c r="I138" s="160"/>
      <c r="J138" s="160"/>
      <c r="K138" s="160"/>
    </row>
    <row r="139" spans="1:11">
      <c r="A139" s="195"/>
      <c r="B139" s="160"/>
      <c r="C139" s="156"/>
      <c r="D139" s="156"/>
      <c r="E139" s="157"/>
      <c r="F139" s="158"/>
      <c r="G139" s="159"/>
      <c r="H139" s="160"/>
      <c r="I139" s="160"/>
      <c r="J139" s="160"/>
      <c r="K139" s="160"/>
    </row>
    <row r="140" spans="1:11">
      <c r="A140" s="195"/>
      <c r="B140" s="160"/>
      <c r="C140" s="156"/>
      <c r="D140" s="156"/>
      <c r="E140" s="157"/>
      <c r="F140" s="158"/>
      <c r="G140" s="159"/>
      <c r="H140" s="160"/>
      <c r="I140" s="160"/>
      <c r="J140" s="160"/>
      <c r="K140" s="160"/>
    </row>
    <row r="141" spans="1:11">
      <c r="A141" s="195"/>
      <c r="B141" s="160"/>
      <c r="C141" s="156"/>
      <c r="D141" s="156"/>
      <c r="E141" s="157"/>
      <c r="F141" s="158"/>
      <c r="G141" s="159"/>
      <c r="H141" s="160"/>
      <c r="I141" s="160"/>
      <c r="J141" s="160"/>
      <c r="K141" s="160"/>
    </row>
    <row r="142" spans="1:11">
      <c r="A142" s="195"/>
      <c r="B142" s="160"/>
      <c r="C142" s="156"/>
      <c r="D142" s="156"/>
      <c r="E142" s="157"/>
      <c r="F142" s="158"/>
      <c r="G142" s="159"/>
      <c r="H142" s="160"/>
      <c r="I142" s="160"/>
      <c r="J142" s="160"/>
      <c r="K142" s="160"/>
    </row>
    <row r="143" spans="1:11">
      <c r="A143" s="195"/>
      <c r="B143" s="160"/>
      <c r="C143" s="156"/>
      <c r="D143" s="156"/>
      <c r="E143" s="157"/>
      <c r="F143" s="158"/>
      <c r="G143" s="159"/>
      <c r="H143" s="160"/>
      <c r="I143" s="160"/>
      <c r="J143" s="160"/>
      <c r="K143" s="160"/>
    </row>
    <row r="144" spans="1:11">
      <c r="A144" s="195"/>
      <c r="B144" s="160"/>
      <c r="C144" s="156"/>
      <c r="D144" s="156"/>
      <c r="E144" s="157"/>
      <c r="F144" s="158"/>
      <c r="G144" s="159"/>
      <c r="H144" s="160"/>
      <c r="I144" s="160"/>
      <c r="J144" s="160"/>
      <c r="K144" s="160"/>
    </row>
    <row r="145" spans="1:11">
      <c r="A145" s="195"/>
      <c r="B145" s="160"/>
      <c r="C145" s="156"/>
      <c r="D145" s="156"/>
      <c r="E145" s="157"/>
      <c r="F145" s="158"/>
      <c r="G145" s="159"/>
      <c r="H145" s="160"/>
      <c r="I145" s="160"/>
      <c r="J145" s="160"/>
      <c r="K145" s="160"/>
    </row>
    <row r="146" spans="1:11">
      <c r="A146" s="195"/>
      <c r="B146" s="160"/>
      <c r="C146" s="156"/>
      <c r="D146" s="156"/>
      <c r="E146" s="157"/>
      <c r="F146" s="158"/>
      <c r="G146" s="159"/>
      <c r="H146" s="160"/>
      <c r="I146" s="160"/>
      <c r="J146" s="160"/>
      <c r="K146" s="160"/>
    </row>
    <row r="147" spans="1:11">
      <c r="A147" s="195"/>
      <c r="B147" s="160"/>
      <c r="C147" s="156"/>
      <c r="D147" s="156"/>
      <c r="E147" s="157"/>
      <c r="F147" s="158"/>
      <c r="G147" s="159"/>
      <c r="H147" s="160"/>
      <c r="I147" s="160"/>
      <c r="J147" s="160"/>
      <c r="K147" s="160"/>
    </row>
    <row r="148" spans="1:11">
      <c r="A148" s="195"/>
      <c r="B148" s="160"/>
      <c r="C148" s="156"/>
      <c r="D148" s="156"/>
      <c r="E148" s="157"/>
      <c r="F148" s="158"/>
      <c r="G148" s="159"/>
      <c r="H148" s="160"/>
      <c r="I148" s="160"/>
      <c r="J148" s="160"/>
      <c r="K148" s="160"/>
    </row>
    <row r="149" spans="1:11">
      <c r="A149" s="195"/>
      <c r="B149" s="160"/>
      <c r="C149" s="156"/>
      <c r="D149" s="156"/>
      <c r="E149" s="157"/>
      <c r="F149" s="158"/>
      <c r="G149" s="159"/>
      <c r="H149" s="160"/>
      <c r="I149" s="160"/>
      <c r="J149" s="160"/>
      <c r="K149" s="160"/>
    </row>
    <row r="150" spans="1:11">
      <c r="A150" s="195"/>
      <c r="B150" s="160"/>
      <c r="C150" s="156"/>
      <c r="D150" s="156"/>
      <c r="E150" s="157"/>
      <c r="F150" s="158"/>
      <c r="G150" s="159"/>
      <c r="H150" s="160"/>
      <c r="I150" s="160"/>
      <c r="J150" s="160"/>
      <c r="K150" s="160"/>
    </row>
    <row r="151" spans="1:11">
      <c r="A151" s="195"/>
      <c r="B151" s="160"/>
      <c r="C151" s="156"/>
      <c r="D151" s="156"/>
      <c r="E151" s="157"/>
      <c r="F151" s="158"/>
      <c r="G151" s="159"/>
      <c r="H151" s="160"/>
      <c r="I151" s="160"/>
      <c r="J151" s="160"/>
      <c r="K151" s="160"/>
    </row>
    <row r="152" spans="1:11">
      <c r="A152" s="195"/>
      <c r="B152" s="160"/>
      <c r="C152" s="156"/>
      <c r="D152" s="156"/>
      <c r="E152" s="157"/>
      <c r="F152" s="158"/>
      <c r="G152" s="159"/>
      <c r="H152" s="160"/>
      <c r="I152" s="160"/>
      <c r="J152" s="160"/>
      <c r="K152" s="160"/>
    </row>
    <row r="153" spans="1:11">
      <c r="A153" s="195"/>
      <c r="B153" s="160"/>
      <c r="C153" s="156"/>
      <c r="D153" s="156"/>
      <c r="E153" s="157"/>
      <c r="F153" s="158"/>
      <c r="G153" s="159"/>
      <c r="H153" s="160"/>
      <c r="I153" s="160"/>
      <c r="J153" s="160"/>
      <c r="K153" s="160"/>
    </row>
    <row r="154" spans="1:11">
      <c r="A154" s="195"/>
      <c r="B154" s="160"/>
      <c r="C154" s="156"/>
      <c r="D154" s="156"/>
      <c r="E154" s="157"/>
      <c r="F154" s="158"/>
      <c r="G154" s="159"/>
      <c r="H154" s="160"/>
      <c r="I154" s="160"/>
      <c r="J154" s="160"/>
      <c r="K154" s="160"/>
    </row>
    <row r="155" spans="1:11">
      <c r="A155" s="195"/>
      <c r="B155" s="160"/>
      <c r="C155" s="156"/>
      <c r="D155" s="156"/>
      <c r="E155" s="157"/>
      <c r="F155" s="158"/>
      <c r="G155" s="159"/>
      <c r="H155" s="160"/>
      <c r="I155" s="160"/>
      <c r="J155" s="160"/>
      <c r="K155" s="160"/>
    </row>
    <row r="156" spans="1:11">
      <c r="A156" s="195"/>
      <c r="B156" s="160"/>
      <c r="C156" s="156"/>
      <c r="D156" s="156"/>
      <c r="E156" s="157"/>
      <c r="F156" s="158"/>
      <c r="G156" s="159"/>
      <c r="H156" s="160"/>
      <c r="I156" s="160"/>
      <c r="J156" s="160"/>
      <c r="K156" s="160"/>
    </row>
    <row r="157" spans="1:11">
      <c r="A157" s="195"/>
      <c r="B157" s="160"/>
      <c r="C157" s="156"/>
      <c r="D157" s="156"/>
      <c r="E157" s="157"/>
      <c r="F157" s="158"/>
      <c r="G157" s="159"/>
      <c r="H157" s="160"/>
      <c r="I157" s="160"/>
      <c r="J157" s="160"/>
      <c r="K157" s="160"/>
    </row>
    <row r="158" spans="1:11">
      <c r="A158" s="195"/>
      <c r="B158" s="160"/>
      <c r="C158" s="156"/>
      <c r="D158" s="156"/>
      <c r="E158" s="157"/>
      <c r="F158" s="158"/>
      <c r="G158" s="159"/>
      <c r="H158" s="160"/>
      <c r="I158" s="160"/>
      <c r="J158" s="160"/>
      <c r="K158" s="160"/>
    </row>
    <row r="159" spans="1:11">
      <c r="A159" s="195"/>
      <c r="B159" s="160"/>
      <c r="C159" s="156"/>
      <c r="D159" s="156"/>
      <c r="E159" s="157"/>
      <c r="F159" s="158"/>
      <c r="G159" s="159"/>
      <c r="H159" s="160"/>
      <c r="I159" s="160"/>
      <c r="J159" s="160"/>
      <c r="K159" s="160"/>
    </row>
    <row r="160" spans="1:11">
      <c r="A160" s="195"/>
      <c r="B160" s="160"/>
      <c r="C160" s="156"/>
      <c r="D160" s="156"/>
      <c r="E160" s="157"/>
      <c r="F160" s="158"/>
      <c r="G160" s="159"/>
      <c r="H160" s="160"/>
      <c r="I160" s="160"/>
      <c r="J160" s="160"/>
      <c r="K160" s="160"/>
    </row>
    <row r="161" spans="1:11">
      <c r="A161" s="195"/>
      <c r="B161" s="160"/>
      <c r="C161" s="156"/>
      <c r="D161" s="156"/>
      <c r="E161" s="157"/>
      <c r="F161" s="158"/>
      <c r="G161" s="159"/>
      <c r="H161" s="160"/>
      <c r="I161" s="160"/>
      <c r="J161" s="160"/>
      <c r="K161" s="160"/>
    </row>
    <row r="162" spans="1:11">
      <c r="A162" s="195"/>
      <c r="B162" s="160"/>
      <c r="C162" s="156"/>
      <c r="D162" s="156"/>
      <c r="E162" s="157"/>
      <c r="F162" s="158"/>
      <c r="G162" s="159"/>
      <c r="H162" s="160"/>
      <c r="I162" s="160"/>
      <c r="J162" s="160"/>
      <c r="K162" s="160"/>
    </row>
    <row r="163" spans="1:11">
      <c r="A163" s="195"/>
      <c r="B163" s="160"/>
      <c r="C163" s="156"/>
      <c r="D163" s="156"/>
      <c r="E163" s="157"/>
      <c r="F163" s="158"/>
      <c r="G163" s="159"/>
      <c r="H163" s="160"/>
      <c r="I163" s="160"/>
      <c r="J163" s="160"/>
      <c r="K163" s="160"/>
    </row>
    <row r="164" spans="1:11">
      <c r="A164" s="195"/>
      <c r="B164" s="160"/>
      <c r="C164" s="156"/>
      <c r="D164" s="156"/>
      <c r="E164" s="157"/>
      <c r="F164" s="158"/>
      <c r="G164" s="159"/>
      <c r="H164" s="160"/>
      <c r="I164" s="160"/>
      <c r="J164" s="160"/>
      <c r="K164" s="160"/>
    </row>
    <row r="165" spans="1:11">
      <c r="A165" s="195"/>
      <c r="B165" s="160"/>
      <c r="C165" s="156"/>
      <c r="D165" s="156"/>
      <c r="E165" s="157"/>
      <c r="F165" s="158"/>
      <c r="G165" s="159"/>
      <c r="H165" s="160"/>
      <c r="I165" s="160"/>
      <c r="J165" s="160"/>
      <c r="K165" s="160"/>
    </row>
    <row r="166" spans="1:11">
      <c r="A166" s="195"/>
      <c r="B166" s="160"/>
      <c r="C166" s="156"/>
      <c r="D166" s="156"/>
      <c r="E166" s="157"/>
      <c r="F166" s="158"/>
      <c r="G166" s="159"/>
      <c r="H166" s="160"/>
      <c r="I166" s="160"/>
      <c r="J166" s="160"/>
      <c r="K166" s="160"/>
    </row>
    <row r="167" spans="1:11">
      <c r="A167" s="195"/>
      <c r="B167" s="160"/>
      <c r="C167" s="156"/>
      <c r="D167" s="156"/>
      <c r="E167" s="157"/>
      <c r="F167" s="158"/>
      <c r="G167" s="159"/>
      <c r="H167" s="160"/>
      <c r="I167" s="160"/>
      <c r="J167" s="160"/>
      <c r="K167" s="160"/>
    </row>
    <row r="168" spans="1:11">
      <c r="A168" s="195"/>
      <c r="B168" s="160"/>
      <c r="C168" s="156"/>
      <c r="D168" s="156"/>
      <c r="E168" s="157"/>
      <c r="F168" s="158"/>
      <c r="G168" s="159"/>
      <c r="H168" s="160"/>
      <c r="I168" s="160"/>
      <c r="J168" s="160"/>
      <c r="K168" s="160"/>
    </row>
    <row r="169" spans="1:11">
      <c r="A169" s="195"/>
      <c r="B169" s="160"/>
      <c r="C169" s="156"/>
      <c r="D169" s="156"/>
      <c r="E169" s="157"/>
      <c r="F169" s="158"/>
      <c r="G169" s="159"/>
      <c r="H169" s="160"/>
      <c r="I169" s="160"/>
      <c r="J169" s="160"/>
      <c r="K169" s="160"/>
    </row>
    <row r="170" spans="1:11">
      <c r="A170" s="195"/>
      <c r="B170" s="160"/>
      <c r="C170" s="156"/>
      <c r="D170" s="156"/>
      <c r="E170" s="157"/>
      <c r="F170" s="158"/>
      <c r="G170" s="159"/>
      <c r="H170" s="160"/>
      <c r="I170" s="160"/>
      <c r="J170" s="160"/>
      <c r="K170" s="160"/>
    </row>
    <row r="171" spans="1:11">
      <c r="A171" s="195"/>
      <c r="B171" s="160"/>
      <c r="C171" s="156"/>
      <c r="D171" s="156"/>
      <c r="E171" s="157"/>
      <c r="F171" s="158"/>
      <c r="G171" s="159"/>
      <c r="H171" s="160"/>
      <c r="I171" s="160"/>
      <c r="J171" s="160"/>
      <c r="K171" s="160"/>
    </row>
    <row r="172" spans="1:11">
      <c r="A172" s="195"/>
      <c r="B172" s="160"/>
      <c r="C172" s="156"/>
      <c r="D172" s="156"/>
      <c r="E172" s="157"/>
      <c r="F172" s="158"/>
      <c r="G172" s="159"/>
      <c r="H172" s="160"/>
      <c r="I172" s="160"/>
      <c r="J172" s="160"/>
      <c r="K172" s="160"/>
    </row>
    <row r="173" spans="1:11">
      <c r="A173" s="195"/>
      <c r="B173" s="160"/>
      <c r="C173" s="156"/>
      <c r="D173" s="156"/>
      <c r="E173" s="157"/>
      <c r="F173" s="158"/>
      <c r="G173" s="159"/>
      <c r="H173" s="160"/>
      <c r="I173" s="160"/>
      <c r="J173" s="160"/>
      <c r="K173" s="160"/>
    </row>
    <row r="174" spans="1:11">
      <c r="A174" s="195"/>
      <c r="B174" s="160"/>
      <c r="C174" s="156"/>
      <c r="D174" s="156"/>
      <c r="E174" s="157"/>
      <c r="F174" s="158"/>
      <c r="G174" s="159"/>
      <c r="H174" s="160"/>
      <c r="I174" s="160"/>
      <c r="J174" s="160"/>
      <c r="K174" s="160"/>
    </row>
    <row r="175" spans="1:11">
      <c r="A175" s="195"/>
      <c r="B175" s="160"/>
      <c r="C175" s="156"/>
      <c r="D175" s="156"/>
      <c r="E175" s="157"/>
      <c r="F175" s="158"/>
      <c r="G175" s="159"/>
      <c r="H175" s="160"/>
      <c r="I175" s="160"/>
      <c r="J175" s="160"/>
      <c r="K175" s="160"/>
    </row>
    <row r="176" spans="1:11">
      <c r="A176" s="195"/>
      <c r="B176" s="160"/>
      <c r="C176" s="156"/>
      <c r="D176" s="156"/>
      <c r="E176" s="157"/>
      <c r="F176" s="158"/>
      <c r="G176" s="159"/>
      <c r="H176" s="160"/>
      <c r="I176" s="160"/>
      <c r="J176" s="160"/>
      <c r="K176" s="160"/>
    </row>
    <row r="177" spans="1:11">
      <c r="A177" s="195"/>
      <c r="B177" s="160"/>
      <c r="C177" s="156"/>
      <c r="D177" s="156"/>
      <c r="E177" s="157"/>
      <c r="F177" s="158"/>
      <c r="G177" s="159"/>
      <c r="H177" s="160"/>
      <c r="I177" s="160"/>
      <c r="J177" s="160"/>
      <c r="K177" s="160"/>
    </row>
    <row r="178" spans="1:11">
      <c r="A178" s="195"/>
      <c r="B178" s="160"/>
      <c r="C178" s="156"/>
      <c r="D178" s="156"/>
      <c r="E178" s="157"/>
      <c r="F178" s="158"/>
      <c r="G178" s="159"/>
      <c r="H178" s="160"/>
      <c r="I178" s="160"/>
      <c r="J178" s="160"/>
      <c r="K178" s="160"/>
    </row>
    <row r="179" spans="1:11">
      <c r="A179" s="195"/>
      <c r="B179" s="160"/>
      <c r="C179" s="156"/>
      <c r="D179" s="156"/>
      <c r="E179" s="157"/>
      <c r="F179" s="158"/>
      <c r="G179" s="159"/>
      <c r="H179" s="160"/>
      <c r="I179" s="160"/>
      <c r="J179" s="160"/>
      <c r="K179" s="160"/>
    </row>
    <row r="180" spans="1:11">
      <c r="A180" s="195"/>
      <c r="B180" s="160"/>
      <c r="C180" s="156"/>
      <c r="D180" s="156"/>
      <c r="E180" s="157"/>
      <c r="F180" s="158"/>
      <c r="G180" s="159"/>
      <c r="H180" s="160"/>
      <c r="I180" s="160"/>
      <c r="J180" s="160"/>
      <c r="K180" s="160"/>
    </row>
    <row r="181" spans="1:11">
      <c r="A181" s="195"/>
      <c r="B181" s="160"/>
      <c r="C181" s="156"/>
      <c r="D181" s="156"/>
      <c r="E181" s="157"/>
      <c r="F181" s="158"/>
      <c r="G181" s="159"/>
      <c r="H181" s="160"/>
      <c r="I181" s="160"/>
      <c r="J181" s="160"/>
      <c r="K181" s="160"/>
    </row>
    <row r="182" spans="1:11">
      <c r="A182" s="195"/>
      <c r="B182" s="160"/>
      <c r="C182" s="156"/>
      <c r="D182" s="156"/>
      <c r="E182" s="157"/>
      <c r="F182" s="158"/>
      <c r="G182" s="159"/>
      <c r="H182" s="160"/>
      <c r="I182" s="160"/>
      <c r="J182" s="160"/>
      <c r="K182" s="160"/>
    </row>
    <row r="183" spans="1:11">
      <c r="A183" s="195"/>
      <c r="B183" s="160"/>
      <c r="C183" s="156"/>
      <c r="D183" s="156"/>
      <c r="E183" s="157"/>
      <c r="F183" s="158"/>
      <c r="G183" s="159"/>
      <c r="H183" s="160"/>
      <c r="I183" s="160"/>
      <c r="J183" s="160"/>
      <c r="K183" s="160"/>
    </row>
    <row r="184" spans="1:11">
      <c r="A184" s="195"/>
      <c r="B184" s="160"/>
      <c r="C184" s="156"/>
      <c r="D184" s="156"/>
      <c r="E184" s="157"/>
      <c r="F184" s="158"/>
      <c r="G184" s="159"/>
      <c r="H184" s="160"/>
      <c r="I184" s="160"/>
      <c r="J184" s="160"/>
      <c r="K184" s="160"/>
    </row>
    <row r="185" spans="1:11">
      <c r="A185" s="195"/>
      <c r="B185" s="160"/>
      <c r="C185" s="156"/>
      <c r="D185" s="156"/>
      <c r="E185" s="157"/>
      <c r="F185" s="158"/>
      <c r="G185" s="159"/>
      <c r="H185" s="160"/>
      <c r="I185" s="160"/>
      <c r="J185" s="160"/>
      <c r="K185" s="160"/>
    </row>
    <row r="186" spans="1:11">
      <c r="A186" s="195"/>
      <c r="B186" s="160"/>
      <c r="C186" s="156"/>
      <c r="D186" s="156"/>
      <c r="E186" s="157"/>
      <c r="F186" s="158"/>
      <c r="G186" s="159"/>
      <c r="H186" s="160"/>
      <c r="I186" s="160"/>
      <c r="J186" s="160"/>
      <c r="K186" s="160"/>
    </row>
    <row r="187" spans="1:11">
      <c r="A187" s="195"/>
      <c r="B187" s="160"/>
      <c r="C187" s="156"/>
      <c r="D187" s="156"/>
      <c r="E187" s="157"/>
      <c r="F187" s="158"/>
      <c r="G187" s="159"/>
      <c r="H187" s="160"/>
      <c r="I187" s="160"/>
      <c r="J187" s="160"/>
      <c r="K187" s="160"/>
    </row>
    <row r="188" spans="1:11">
      <c r="A188" s="195"/>
      <c r="B188" s="160"/>
      <c r="C188" s="156"/>
      <c r="D188" s="156"/>
      <c r="E188" s="157"/>
      <c r="F188" s="158"/>
      <c r="G188" s="159"/>
      <c r="H188" s="160"/>
      <c r="I188" s="160"/>
      <c r="J188" s="160"/>
      <c r="K188" s="160"/>
    </row>
    <row r="189" spans="1:11">
      <c r="A189" s="195"/>
      <c r="B189" s="160"/>
      <c r="C189" s="156"/>
      <c r="D189" s="156"/>
      <c r="E189" s="157"/>
      <c r="F189" s="158"/>
      <c r="G189" s="159"/>
      <c r="H189" s="160"/>
      <c r="I189" s="160"/>
      <c r="J189" s="160"/>
      <c r="K189" s="160"/>
    </row>
    <row r="190" spans="1:11">
      <c r="A190" s="195"/>
      <c r="B190" s="160"/>
      <c r="C190" s="156"/>
      <c r="D190" s="156"/>
      <c r="E190" s="157"/>
      <c r="F190" s="158"/>
      <c r="G190" s="159"/>
      <c r="H190" s="160"/>
      <c r="I190" s="160"/>
      <c r="J190" s="160"/>
      <c r="K190" s="160"/>
    </row>
    <row r="191" spans="1:11">
      <c r="A191" s="195"/>
      <c r="B191" s="160"/>
      <c r="C191" s="156"/>
      <c r="D191" s="156"/>
      <c r="E191" s="157"/>
      <c r="F191" s="158"/>
      <c r="G191" s="159"/>
      <c r="H191" s="160"/>
      <c r="I191" s="160"/>
      <c r="J191" s="160"/>
      <c r="K191" s="160"/>
    </row>
    <row r="192" spans="1:11">
      <c r="A192" s="195"/>
      <c r="B192" s="160"/>
      <c r="C192" s="156"/>
      <c r="D192" s="156"/>
      <c r="E192" s="157"/>
      <c r="F192" s="158"/>
      <c r="G192" s="159"/>
      <c r="H192" s="160"/>
      <c r="I192" s="160"/>
      <c r="J192" s="160"/>
      <c r="K192" s="160"/>
    </row>
    <row r="193" spans="1:11">
      <c r="A193" s="195"/>
      <c r="B193" s="160"/>
      <c r="C193" s="156"/>
      <c r="D193" s="156"/>
      <c r="E193" s="157"/>
      <c r="F193" s="158"/>
      <c r="G193" s="159"/>
      <c r="H193" s="160"/>
      <c r="I193" s="160"/>
      <c r="J193" s="160"/>
      <c r="K193" s="160"/>
    </row>
    <row r="194" spans="1:11">
      <c r="A194" s="195"/>
      <c r="B194" s="160"/>
      <c r="C194" s="156"/>
      <c r="D194" s="156"/>
      <c r="E194" s="157"/>
      <c r="F194" s="158"/>
      <c r="G194" s="159"/>
      <c r="H194" s="160"/>
      <c r="I194" s="160"/>
      <c r="J194" s="160"/>
      <c r="K194" s="160"/>
    </row>
    <row r="195" spans="1:11">
      <c r="A195" s="195"/>
      <c r="B195" s="160"/>
      <c r="C195" s="156"/>
      <c r="D195" s="156"/>
      <c r="E195" s="157"/>
      <c r="F195" s="158"/>
      <c r="G195" s="159"/>
      <c r="H195" s="160"/>
      <c r="I195" s="160"/>
      <c r="J195" s="160"/>
      <c r="K195" s="160"/>
    </row>
    <row r="196" spans="1:11">
      <c r="A196" s="195"/>
      <c r="B196" s="160"/>
      <c r="C196" s="156"/>
      <c r="D196" s="156"/>
      <c r="E196" s="157"/>
      <c r="F196" s="158"/>
      <c r="G196" s="159"/>
      <c r="H196" s="160"/>
      <c r="I196" s="160"/>
      <c r="J196" s="160"/>
      <c r="K196" s="160"/>
    </row>
    <row r="197" spans="1:11">
      <c r="A197" s="195"/>
      <c r="B197" s="160"/>
      <c r="C197" s="156"/>
      <c r="D197" s="156"/>
      <c r="E197" s="157"/>
      <c r="F197" s="158"/>
      <c r="G197" s="159"/>
      <c r="H197" s="160"/>
      <c r="I197" s="160"/>
      <c r="J197" s="160"/>
      <c r="K197" s="160"/>
    </row>
    <row r="198" spans="1:11">
      <c r="A198" s="195"/>
      <c r="B198" s="160"/>
      <c r="C198" s="156"/>
      <c r="D198" s="156"/>
      <c r="E198" s="157"/>
      <c r="F198" s="158"/>
      <c r="G198" s="159"/>
      <c r="H198" s="160"/>
      <c r="I198" s="160"/>
      <c r="J198" s="160"/>
      <c r="K198" s="160"/>
    </row>
    <row r="199" spans="1:11">
      <c r="A199" s="195"/>
      <c r="B199" s="160"/>
      <c r="C199" s="156"/>
      <c r="D199" s="156"/>
      <c r="E199" s="157"/>
      <c r="F199" s="158"/>
      <c r="G199" s="159"/>
      <c r="H199" s="160"/>
      <c r="I199" s="160"/>
      <c r="J199" s="160"/>
      <c r="K199" s="160"/>
    </row>
    <row r="200" spans="1:11">
      <c r="A200" s="195"/>
      <c r="B200" s="160"/>
      <c r="C200" s="156"/>
      <c r="D200" s="156"/>
      <c r="E200" s="157"/>
      <c r="F200" s="158"/>
      <c r="G200" s="159"/>
      <c r="H200" s="160"/>
      <c r="I200" s="160"/>
      <c r="J200" s="160"/>
      <c r="K200" s="160"/>
    </row>
    <row r="201" spans="1:11">
      <c r="A201" s="195"/>
      <c r="B201" s="160"/>
      <c r="C201" s="156"/>
      <c r="D201" s="156"/>
      <c r="E201" s="157"/>
      <c r="F201" s="158"/>
      <c r="G201" s="159"/>
      <c r="H201" s="160"/>
      <c r="I201" s="160"/>
      <c r="J201" s="160"/>
      <c r="K201" s="160"/>
    </row>
    <row r="202" spans="1:11">
      <c r="A202" s="195"/>
      <c r="B202" s="160"/>
      <c r="C202" s="156"/>
      <c r="D202" s="156"/>
      <c r="E202" s="157"/>
      <c r="F202" s="158"/>
      <c r="G202" s="159"/>
      <c r="H202" s="160"/>
      <c r="I202" s="160"/>
      <c r="J202" s="160"/>
      <c r="K202" s="160"/>
    </row>
    <row r="203" spans="1:11">
      <c r="A203" s="195"/>
      <c r="B203" s="160"/>
      <c r="C203" s="156"/>
      <c r="D203" s="156"/>
      <c r="E203" s="157"/>
      <c r="F203" s="158"/>
      <c r="G203" s="159"/>
      <c r="H203" s="160"/>
      <c r="I203" s="160"/>
      <c r="J203" s="160"/>
      <c r="K203" s="160"/>
    </row>
    <row r="204" spans="1:11">
      <c r="A204" s="195"/>
      <c r="B204" s="160"/>
      <c r="C204" s="156"/>
      <c r="D204" s="156"/>
      <c r="E204" s="157"/>
      <c r="F204" s="158"/>
      <c r="G204" s="159"/>
      <c r="H204" s="160"/>
      <c r="I204" s="160"/>
      <c r="J204" s="160"/>
      <c r="K204" s="160"/>
    </row>
    <row r="205" spans="1:11">
      <c r="A205" s="195"/>
      <c r="B205" s="160"/>
      <c r="C205" s="156"/>
      <c r="D205" s="156"/>
      <c r="E205" s="157"/>
      <c r="F205" s="158"/>
      <c r="G205" s="159"/>
      <c r="H205" s="160"/>
      <c r="I205" s="160"/>
      <c r="J205" s="160"/>
      <c r="K205" s="160"/>
    </row>
    <row r="206" spans="1:11">
      <c r="A206" s="195"/>
      <c r="B206" s="160"/>
      <c r="C206" s="156"/>
      <c r="D206" s="156"/>
      <c r="E206" s="157"/>
      <c r="F206" s="158"/>
      <c r="G206" s="159"/>
      <c r="H206" s="160"/>
      <c r="I206" s="160"/>
      <c r="J206" s="160"/>
      <c r="K206" s="160"/>
    </row>
    <row r="207" spans="1:11">
      <c r="A207" s="195"/>
      <c r="B207" s="160"/>
      <c r="C207" s="156"/>
      <c r="D207" s="156"/>
      <c r="E207" s="157"/>
      <c r="F207" s="158"/>
      <c r="G207" s="159"/>
      <c r="H207" s="160"/>
      <c r="I207" s="160"/>
      <c r="J207" s="160"/>
      <c r="K207" s="160"/>
    </row>
    <row r="208" spans="1:11">
      <c r="A208" s="195"/>
      <c r="B208" s="160"/>
      <c r="C208" s="156"/>
      <c r="D208" s="156"/>
      <c r="E208" s="157"/>
      <c r="F208" s="158"/>
      <c r="G208" s="159"/>
      <c r="H208" s="160"/>
      <c r="I208" s="160"/>
      <c r="J208" s="160"/>
      <c r="K208" s="160"/>
    </row>
    <row r="209" spans="1:11">
      <c r="A209" s="195"/>
      <c r="B209" s="160"/>
      <c r="C209" s="156"/>
      <c r="D209" s="156"/>
      <c r="E209" s="157"/>
      <c r="F209" s="158"/>
      <c r="G209" s="159"/>
      <c r="H209" s="160"/>
      <c r="I209" s="160"/>
      <c r="J209" s="160"/>
      <c r="K209" s="160"/>
    </row>
    <row r="210" spans="1:11">
      <c r="A210" s="195"/>
      <c r="B210" s="160"/>
      <c r="C210" s="156"/>
      <c r="D210" s="156"/>
      <c r="E210" s="157"/>
      <c r="F210" s="158"/>
      <c r="G210" s="159"/>
      <c r="H210" s="160"/>
      <c r="I210" s="160"/>
      <c r="J210" s="160"/>
      <c r="K210" s="160"/>
    </row>
    <row r="211" spans="1:11">
      <c r="A211" s="195"/>
      <c r="B211" s="160"/>
      <c r="C211" s="156"/>
      <c r="D211" s="156"/>
      <c r="E211" s="157"/>
      <c r="F211" s="158"/>
      <c r="G211" s="159"/>
      <c r="H211" s="160"/>
      <c r="I211" s="160"/>
      <c r="J211" s="160"/>
      <c r="K211" s="160"/>
    </row>
    <row r="212" spans="1:11">
      <c r="A212" s="195"/>
      <c r="B212" s="160"/>
      <c r="C212" s="156"/>
      <c r="D212" s="156"/>
      <c r="E212" s="157"/>
      <c r="F212" s="158"/>
      <c r="G212" s="159"/>
      <c r="H212" s="160"/>
      <c r="I212" s="160"/>
      <c r="J212" s="160"/>
      <c r="K212" s="160"/>
    </row>
    <row r="213" spans="1:11">
      <c r="A213" s="195"/>
      <c r="B213" s="160"/>
      <c r="C213" s="156"/>
      <c r="D213" s="156"/>
      <c r="E213" s="157"/>
      <c r="F213" s="158"/>
      <c r="G213" s="159"/>
      <c r="H213" s="160"/>
      <c r="I213" s="160"/>
      <c r="J213" s="160"/>
      <c r="K213" s="160"/>
    </row>
    <row r="214" spans="1:11">
      <c r="A214" s="195"/>
      <c r="B214" s="160"/>
      <c r="C214" s="156"/>
      <c r="D214" s="156"/>
      <c r="E214" s="157"/>
      <c r="F214" s="158"/>
      <c r="G214" s="159"/>
      <c r="H214" s="160"/>
      <c r="I214" s="160"/>
      <c r="J214" s="160"/>
      <c r="K214" s="160"/>
    </row>
    <row r="215" spans="1:11">
      <c r="A215" s="195"/>
      <c r="B215" s="160"/>
      <c r="C215" s="156"/>
      <c r="D215" s="156"/>
      <c r="E215" s="157"/>
      <c r="F215" s="158"/>
      <c r="G215" s="159"/>
      <c r="H215" s="160"/>
      <c r="I215" s="160"/>
      <c r="J215" s="160"/>
      <c r="K215" s="160"/>
    </row>
    <row r="216" spans="1:11">
      <c r="A216" s="195"/>
      <c r="B216" s="160"/>
      <c r="C216" s="156"/>
      <c r="D216" s="156"/>
      <c r="E216" s="157"/>
      <c r="F216" s="158"/>
      <c r="G216" s="159"/>
      <c r="H216" s="160"/>
      <c r="I216" s="160"/>
      <c r="J216" s="160"/>
      <c r="K216" s="160"/>
    </row>
    <row r="217" spans="1:11">
      <c r="A217" s="195"/>
      <c r="B217" s="160"/>
      <c r="C217" s="156"/>
      <c r="D217" s="156"/>
      <c r="E217" s="157"/>
      <c r="F217" s="158"/>
      <c r="G217" s="159"/>
      <c r="H217" s="160"/>
      <c r="I217" s="160"/>
      <c r="J217" s="160"/>
      <c r="K217" s="160"/>
    </row>
    <row r="218" spans="1:11">
      <c r="A218" s="195"/>
      <c r="B218" s="160"/>
      <c r="C218" s="156"/>
      <c r="D218" s="156"/>
      <c r="E218" s="157"/>
      <c r="F218" s="158"/>
      <c r="G218" s="159"/>
      <c r="H218" s="160"/>
      <c r="I218" s="160"/>
      <c r="J218" s="160"/>
      <c r="K218" s="160"/>
    </row>
    <row r="219" spans="1:11">
      <c r="A219" s="195"/>
      <c r="B219" s="160"/>
      <c r="C219" s="156"/>
      <c r="D219" s="156"/>
      <c r="E219" s="157"/>
      <c r="F219" s="158"/>
      <c r="G219" s="159"/>
      <c r="H219" s="160"/>
      <c r="I219" s="160"/>
      <c r="J219" s="160"/>
      <c r="K219" s="160"/>
    </row>
    <row r="220" spans="1:11">
      <c r="A220" s="195"/>
      <c r="B220" s="160"/>
      <c r="C220" s="156"/>
      <c r="D220" s="156"/>
      <c r="E220" s="157"/>
      <c r="F220" s="158"/>
      <c r="G220" s="159"/>
      <c r="H220" s="160"/>
      <c r="I220" s="160"/>
      <c r="J220" s="160"/>
      <c r="K220" s="160"/>
    </row>
    <row r="221" spans="1:11">
      <c r="A221" s="195"/>
      <c r="B221" s="160"/>
      <c r="C221" s="156"/>
      <c r="D221" s="156"/>
      <c r="E221" s="157"/>
      <c r="F221" s="158"/>
      <c r="G221" s="159"/>
      <c r="H221" s="160"/>
      <c r="I221" s="160"/>
      <c r="J221" s="160"/>
      <c r="K221" s="160"/>
    </row>
    <row r="222" spans="1:11">
      <c r="A222" s="195"/>
      <c r="B222" s="160"/>
      <c r="C222" s="156"/>
      <c r="D222" s="156"/>
      <c r="E222" s="157"/>
      <c r="F222" s="158"/>
      <c r="G222" s="159"/>
      <c r="H222" s="160"/>
      <c r="I222" s="160"/>
      <c r="J222" s="160"/>
      <c r="K222" s="160"/>
    </row>
    <row r="223" spans="1:11">
      <c r="A223" s="195"/>
      <c r="B223" s="160"/>
      <c r="C223" s="156"/>
      <c r="D223" s="156"/>
      <c r="E223" s="157"/>
      <c r="F223" s="158"/>
      <c r="G223" s="159"/>
      <c r="H223" s="160"/>
      <c r="I223" s="160"/>
      <c r="J223" s="160"/>
      <c r="K223" s="160"/>
    </row>
    <row r="224" spans="1:11">
      <c r="A224" s="195"/>
      <c r="B224" s="160"/>
      <c r="C224" s="156"/>
      <c r="D224" s="156"/>
      <c r="E224" s="157"/>
      <c r="F224" s="158"/>
      <c r="G224" s="159"/>
      <c r="H224" s="160"/>
      <c r="I224" s="160"/>
      <c r="J224" s="160"/>
      <c r="K224" s="160"/>
    </row>
    <row r="225" spans="1:11">
      <c r="A225" s="195"/>
      <c r="B225" s="160"/>
      <c r="C225" s="156"/>
      <c r="D225" s="156"/>
      <c r="E225" s="157"/>
      <c r="F225" s="158"/>
      <c r="G225" s="159"/>
      <c r="H225" s="160"/>
      <c r="I225" s="160"/>
      <c r="J225" s="160"/>
      <c r="K225" s="160"/>
    </row>
    <row r="226" spans="1:11">
      <c r="A226" s="195"/>
      <c r="B226" s="160"/>
      <c r="C226" s="156"/>
      <c r="D226" s="156"/>
      <c r="E226" s="157"/>
      <c r="F226" s="158"/>
      <c r="G226" s="159"/>
      <c r="H226" s="160"/>
      <c r="I226" s="160"/>
      <c r="J226" s="160"/>
      <c r="K226" s="160"/>
    </row>
    <row r="227" spans="1:11">
      <c r="A227" s="195"/>
      <c r="B227" s="160"/>
      <c r="C227" s="156"/>
      <c r="D227" s="156"/>
      <c r="E227" s="157"/>
      <c r="F227" s="158"/>
      <c r="G227" s="159"/>
      <c r="H227" s="160"/>
      <c r="I227" s="160"/>
      <c r="J227" s="160"/>
      <c r="K227" s="160"/>
    </row>
    <row r="228" spans="1:11">
      <c r="A228" s="195"/>
      <c r="B228" s="160"/>
      <c r="C228" s="156"/>
      <c r="D228" s="156"/>
      <c r="E228" s="157"/>
      <c r="F228" s="158"/>
      <c r="G228" s="159"/>
      <c r="H228" s="160"/>
      <c r="I228" s="160"/>
      <c r="J228" s="160"/>
      <c r="K228" s="160"/>
    </row>
    <row r="229" spans="1:11">
      <c r="A229" s="195"/>
      <c r="B229" s="160"/>
      <c r="C229" s="156"/>
      <c r="D229" s="156"/>
      <c r="E229" s="157"/>
      <c r="F229" s="158"/>
      <c r="G229" s="159"/>
      <c r="H229" s="160"/>
      <c r="I229" s="160"/>
      <c r="J229" s="160"/>
      <c r="K229" s="160"/>
    </row>
    <row r="230" spans="1:11">
      <c r="A230" s="195"/>
      <c r="B230" s="160"/>
      <c r="C230" s="156"/>
      <c r="D230" s="156"/>
      <c r="E230" s="157"/>
      <c r="F230" s="158"/>
      <c r="G230" s="159"/>
      <c r="H230" s="160"/>
      <c r="I230" s="160"/>
      <c r="J230" s="160"/>
      <c r="K230" s="160"/>
    </row>
    <row r="231" spans="1:11">
      <c r="A231" s="195"/>
      <c r="B231" s="160"/>
      <c r="C231" s="156"/>
      <c r="D231" s="156"/>
      <c r="E231" s="157"/>
      <c r="F231" s="158"/>
      <c r="G231" s="159"/>
      <c r="H231" s="160"/>
      <c r="I231" s="160"/>
      <c r="J231" s="160"/>
      <c r="K231" s="160"/>
    </row>
    <row r="232" spans="1:11">
      <c r="A232" s="195"/>
      <c r="B232" s="160"/>
      <c r="C232" s="156"/>
      <c r="D232" s="156"/>
      <c r="E232" s="157"/>
      <c r="F232" s="158"/>
      <c r="G232" s="159"/>
      <c r="H232" s="160"/>
      <c r="I232" s="160"/>
      <c r="J232" s="160"/>
      <c r="K232" s="160"/>
    </row>
    <row r="233" spans="1:11">
      <c r="A233" s="195"/>
      <c r="B233" s="160"/>
      <c r="C233" s="156"/>
      <c r="D233" s="156"/>
      <c r="E233" s="157"/>
      <c r="F233" s="158"/>
      <c r="G233" s="159"/>
      <c r="H233" s="160"/>
      <c r="I233" s="160"/>
      <c r="J233" s="160"/>
      <c r="K233" s="160"/>
    </row>
    <row r="234" spans="1:11">
      <c r="A234" s="195"/>
      <c r="B234" s="160"/>
      <c r="C234" s="156"/>
      <c r="D234" s="156"/>
      <c r="E234" s="157"/>
      <c r="F234" s="158"/>
      <c r="G234" s="159"/>
      <c r="H234" s="160"/>
      <c r="I234" s="160"/>
      <c r="J234" s="160"/>
      <c r="K234" s="160"/>
    </row>
    <row r="235" spans="1:11">
      <c r="A235" s="195"/>
      <c r="B235" s="160"/>
      <c r="C235" s="156"/>
      <c r="D235" s="156"/>
      <c r="E235" s="157"/>
      <c r="F235" s="158"/>
      <c r="G235" s="159"/>
      <c r="H235" s="160"/>
      <c r="I235" s="160"/>
      <c r="J235" s="160"/>
      <c r="K235" s="160"/>
    </row>
    <row r="236" spans="1:11">
      <c r="A236" s="195"/>
      <c r="B236" s="160"/>
      <c r="C236" s="156"/>
      <c r="D236" s="156"/>
      <c r="E236" s="157"/>
      <c r="F236" s="158"/>
      <c r="G236" s="159"/>
      <c r="H236" s="160"/>
      <c r="I236" s="160"/>
      <c r="J236" s="160"/>
      <c r="K236" s="160"/>
    </row>
    <row r="237" spans="1:11">
      <c r="A237" s="195"/>
      <c r="B237" s="160"/>
      <c r="C237" s="156"/>
      <c r="D237" s="156"/>
      <c r="E237" s="157"/>
      <c r="F237" s="158"/>
      <c r="G237" s="159"/>
      <c r="H237" s="160"/>
      <c r="I237" s="160"/>
      <c r="J237" s="160"/>
      <c r="K237" s="160"/>
    </row>
    <row r="238" spans="1:11">
      <c r="A238" s="195"/>
      <c r="B238" s="160"/>
      <c r="C238" s="156"/>
      <c r="D238" s="156"/>
      <c r="E238" s="157"/>
      <c r="F238" s="158"/>
      <c r="G238" s="159"/>
      <c r="H238" s="160"/>
      <c r="I238" s="160"/>
      <c r="J238" s="160"/>
      <c r="K238" s="160"/>
    </row>
    <row r="239" spans="1:11">
      <c r="A239" s="195"/>
      <c r="B239" s="160"/>
      <c r="C239" s="156"/>
      <c r="D239" s="156"/>
      <c r="E239" s="157"/>
      <c r="F239" s="158"/>
      <c r="G239" s="159"/>
      <c r="H239" s="160"/>
      <c r="I239" s="160"/>
      <c r="J239" s="160"/>
      <c r="K239" s="160"/>
    </row>
    <row r="240" spans="1:11">
      <c r="A240" s="195"/>
      <c r="B240" s="160"/>
      <c r="C240" s="156"/>
      <c r="D240" s="156"/>
      <c r="E240" s="157"/>
      <c r="F240" s="158"/>
      <c r="G240" s="159"/>
      <c r="H240" s="160"/>
      <c r="I240" s="160"/>
      <c r="J240" s="160"/>
      <c r="K240" s="160"/>
    </row>
    <row r="241" spans="1:11">
      <c r="A241" s="195"/>
      <c r="B241" s="160"/>
      <c r="C241" s="156"/>
      <c r="D241" s="156"/>
      <c r="E241" s="157"/>
      <c r="F241" s="158"/>
      <c r="G241" s="159"/>
      <c r="H241" s="160"/>
      <c r="I241" s="160"/>
      <c r="J241" s="160"/>
      <c r="K241" s="160"/>
    </row>
    <row r="242" spans="1:11">
      <c r="A242" s="195"/>
      <c r="B242" s="160"/>
      <c r="C242" s="156"/>
      <c r="D242" s="156"/>
      <c r="E242" s="157"/>
      <c r="F242" s="158"/>
      <c r="G242" s="159"/>
      <c r="H242" s="160"/>
      <c r="I242" s="160"/>
      <c r="J242" s="160"/>
      <c r="K242" s="160"/>
    </row>
    <row r="243" spans="1:11">
      <c r="A243" s="195"/>
      <c r="B243" s="160"/>
      <c r="C243" s="156"/>
      <c r="D243" s="156"/>
      <c r="E243" s="157"/>
      <c r="F243" s="158"/>
      <c r="G243" s="159"/>
      <c r="H243" s="160"/>
      <c r="I243" s="160"/>
      <c r="J243" s="160"/>
      <c r="K243" s="160"/>
    </row>
    <row r="244" spans="1:11">
      <c r="A244" s="195"/>
      <c r="B244" s="160"/>
      <c r="C244" s="156"/>
      <c r="D244" s="156"/>
      <c r="E244" s="157"/>
      <c r="F244" s="158"/>
      <c r="G244" s="159"/>
      <c r="H244" s="160"/>
      <c r="I244" s="160"/>
      <c r="J244" s="160"/>
      <c r="K244" s="160"/>
    </row>
    <row r="245" spans="1:11">
      <c r="A245" s="195"/>
      <c r="B245" s="160"/>
      <c r="C245" s="156"/>
      <c r="D245" s="156"/>
      <c r="E245" s="157"/>
      <c r="F245" s="158"/>
      <c r="G245" s="159"/>
      <c r="H245" s="160"/>
      <c r="I245" s="160"/>
      <c r="J245" s="160"/>
      <c r="K245" s="160"/>
    </row>
    <row r="246" spans="1:11">
      <c r="A246" s="195"/>
      <c r="B246" s="160"/>
      <c r="C246" s="156"/>
      <c r="D246" s="156"/>
      <c r="E246" s="157"/>
      <c r="F246" s="158"/>
      <c r="G246" s="159"/>
      <c r="H246" s="160"/>
      <c r="I246" s="160"/>
      <c r="J246" s="160"/>
      <c r="K246" s="160"/>
    </row>
    <row r="247" spans="1:11">
      <c r="A247" s="195"/>
      <c r="B247" s="160"/>
      <c r="C247" s="156"/>
      <c r="D247" s="156"/>
      <c r="E247" s="157"/>
      <c r="F247" s="158"/>
      <c r="G247" s="159"/>
      <c r="H247" s="160"/>
      <c r="I247" s="160"/>
      <c r="J247" s="160"/>
      <c r="K247" s="160"/>
    </row>
    <row r="248" spans="1:11">
      <c r="A248" s="195"/>
      <c r="B248" s="160"/>
      <c r="C248" s="156"/>
      <c r="D248" s="156"/>
      <c r="E248" s="157"/>
      <c r="F248" s="158"/>
      <c r="G248" s="159"/>
      <c r="H248" s="160"/>
      <c r="I248" s="160"/>
      <c r="J248" s="160"/>
      <c r="K248" s="160"/>
    </row>
    <row r="249" spans="1:11">
      <c r="A249" s="195"/>
      <c r="B249" s="160"/>
      <c r="C249" s="156"/>
      <c r="D249" s="156"/>
      <c r="E249" s="157"/>
      <c r="F249" s="158"/>
      <c r="G249" s="159"/>
      <c r="H249" s="160"/>
      <c r="I249" s="160"/>
      <c r="J249" s="160"/>
      <c r="K249" s="160"/>
    </row>
    <row r="250" spans="1:11">
      <c r="A250" s="195"/>
      <c r="B250" s="160"/>
      <c r="C250" s="156"/>
      <c r="D250" s="156"/>
      <c r="E250" s="157"/>
      <c r="F250" s="158"/>
      <c r="G250" s="159"/>
      <c r="H250" s="160"/>
      <c r="I250" s="160"/>
      <c r="J250" s="160"/>
      <c r="K250" s="160"/>
    </row>
    <row r="251" spans="1:11">
      <c r="A251" s="195"/>
      <c r="B251" s="160"/>
      <c r="C251" s="156"/>
      <c r="D251" s="156"/>
      <c r="E251" s="157"/>
      <c r="F251" s="158"/>
      <c r="G251" s="159"/>
      <c r="H251" s="160"/>
      <c r="I251" s="160"/>
      <c r="J251" s="160"/>
      <c r="K251" s="160"/>
    </row>
    <row r="252" spans="1:11">
      <c r="A252" s="195"/>
      <c r="B252" s="160"/>
      <c r="C252" s="156"/>
      <c r="D252" s="156"/>
      <c r="E252" s="157"/>
      <c r="F252" s="158"/>
      <c r="G252" s="159"/>
      <c r="H252" s="160"/>
      <c r="I252" s="160"/>
      <c r="J252" s="160"/>
      <c r="K252" s="160"/>
    </row>
    <row r="253" spans="1:11">
      <c r="A253" s="195"/>
      <c r="B253" s="160"/>
      <c r="C253" s="156"/>
      <c r="D253" s="156"/>
      <c r="E253" s="157"/>
      <c r="F253" s="158"/>
      <c r="G253" s="159"/>
      <c r="H253" s="160"/>
      <c r="I253" s="160"/>
      <c r="J253" s="160"/>
      <c r="K253" s="160"/>
    </row>
    <row r="254" spans="1:11">
      <c r="A254" s="195"/>
      <c r="B254" s="160"/>
      <c r="C254" s="156"/>
      <c r="D254" s="156"/>
      <c r="E254" s="157"/>
      <c r="F254" s="158"/>
      <c r="G254" s="159"/>
      <c r="H254" s="160"/>
      <c r="I254" s="160"/>
      <c r="J254" s="160"/>
      <c r="K254" s="160"/>
    </row>
    <row r="255" spans="1:11">
      <c r="A255" s="195"/>
      <c r="B255" s="160"/>
      <c r="C255" s="156"/>
      <c r="D255" s="156"/>
      <c r="E255" s="157"/>
      <c r="F255" s="158"/>
      <c r="G255" s="159"/>
      <c r="H255" s="160"/>
      <c r="I255" s="160"/>
      <c r="J255" s="160"/>
      <c r="K255" s="160"/>
    </row>
    <row r="256" spans="1:11">
      <c r="A256" s="195"/>
      <c r="B256" s="160"/>
      <c r="C256" s="156"/>
      <c r="D256" s="156"/>
      <c r="E256" s="157"/>
      <c r="F256" s="158"/>
      <c r="G256" s="159"/>
      <c r="H256" s="160"/>
      <c r="I256" s="160"/>
      <c r="J256" s="160"/>
      <c r="K256" s="160"/>
    </row>
    <row r="257" spans="1:11">
      <c r="A257" s="195"/>
      <c r="B257" s="160"/>
      <c r="C257" s="156"/>
      <c r="D257" s="156"/>
      <c r="E257" s="157"/>
      <c r="F257" s="158"/>
      <c r="G257" s="159"/>
      <c r="H257" s="160"/>
      <c r="I257" s="160"/>
      <c r="J257" s="160"/>
      <c r="K257" s="160"/>
    </row>
    <row r="258" spans="1:11">
      <c r="A258" s="195"/>
      <c r="B258" s="160"/>
      <c r="C258" s="156"/>
      <c r="D258" s="156"/>
      <c r="E258" s="157"/>
      <c r="F258" s="158"/>
      <c r="G258" s="159"/>
      <c r="H258" s="160"/>
      <c r="I258" s="160"/>
      <c r="J258" s="160"/>
      <c r="K258" s="160"/>
    </row>
    <row r="259" spans="1:11">
      <c r="A259" s="195"/>
      <c r="B259" s="160"/>
      <c r="C259" s="156"/>
      <c r="D259" s="156"/>
      <c r="E259" s="157"/>
      <c r="F259" s="158"/>
      <c r="G259" s="159"/>
      <c r="H259" s="160"/>
      <c r="I259" s="160"/>
      <c r="J259" s="160"/>
      <c r="K259" s="160"/>
    </row>
    <row r="260" spans="1:11">
      <c r="A260" s="195"/>
      <c r="B260" s="160"/>
      <c r="C260" s="156"/>
      <c r="D260" s="156"/>
      <c r="E260" s="157"/>
      <c r="F260" s="158"/>
      <c r="G260" s="159"/>
      <c r="H260" s="160"/>
      <c r="I260" s="160"/>
      <c r="J260" s="160"/>
      <c r="K260" s="160"/>
    </row>
    <row r="261" spans="1:11">
      <c r="A261" s="195"/>
      <c r="B261" s="160"/>
      <c r="C261" s="156"/>
      <c r="D261" s="156"/>
      <c r="E261" s="157"/>
      <c r="F261" s="158"/>
      <c r="G261" s="159"/>
      <c r="H261" s="160"/>
      <c r="I261" s="160"/>
      <c r="J261" s="160"/>
      <c r="K261" s="160"/>
    </row>
    <row r="262" spans="1:11">
      <c r="A262" s="195"/>
      <c r="B262" s="160"/>
      <c r="C262" s="156"/>
      <c r="D262" s="156"/>
      <c r="E262" s="157"/>
      <c r="F262" s="158"/>
      <c r="G262" s="159"/>
      <c r="H262" s="160"/>
      <c r="I262" s="160"/>
      <c r="J262" s="160"/>
      <c r="K262" s="160"/>
    </row>
  </sheetData>
  <mergeCells count="1">
    <mergeCell ref="A8:G8"/>
  </mergeCells>
  <pageMargins left="0.25" right="0.25" top="0.75" bottom="0.75" header="0.3" footer="0.3"/>
  <pageSetup paperSize="9" scale="9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6"/>
  <sheetViews>
    <sheetView tabSelected="1" workbookViewId="0">
      <selection activeCell="O16" sqref="O16"/>
    </sheetView>
  </sheetViews>
  <sheetFormatPr defaultRowHeight="12.75"/>
  <cols>
    <col min="1" max="1" width="6.42578125" style="30" customWidth="1"/>
    <col min="2" max="2" width="20.28515625" style="30" customWidth="1"/>
    <col min="3" max="3" width="9.140625" style="204"/>
    <col min="4" max="7" width="9.140625" style="29"/>
    <col min="8" max="8" width="9.140625" style="30"/>
    <col min="9" max="9" width="9.85546875" style="30" bestFit="1" customWidth="1"/>
    <col min="10" max="10" width="9.140625" style="30"/>
    <col min="11" max="11" width="17.140625" style="30" customWidth="1"/>
    <col min="12" max="12" width="33.42578125" style="30" customWidth="1"/>
    <col min="13" max="16384" width="9.140625" style="30"/>
  </cols>
  <sheetData>
    <row r="1" spans="1:18" ht="15">
      <c r="B1" s="291" t="s">
        <v>168</v>
      </c>
      <c r="C1" s="292"/>
      <c r="D1" s="292"/>
      <c r="E1" s="292"/>
      <c r="F1" s="292"/>
      <c r="G1" s="292"/>
      <c r="H1" s="292"/>
      <c r="I1" s="292"/>
      <c r="J1" s="292"/>
      <c r="K1" s="292"/>
      <c r="L1" s="292"/>
    </row>
    <row r="2" spans="1:18" ht="15">
      <c r="B2" s="202"/>
      <c r="C2" s="203"/>
      <c r="D2" s="35"/>
      <c r="E2" s="253"/>
      <c r="F2" s="253"/>
      <c r="G2" s="253"/>
      <c r="H2" s="203"/>
      <c r="I2" s="203"/>
      <c r="J2" s="293" t="s">
        <v>29</v>
      </c>
      <c r="K2" s="293"/>
      <c r="L2" s="293"/>
    </row>
    <row r="3" spans="1:18" ht="15">
      <c r="B3" s="202"/>
      <c r="C3" s="203"/>
      <c r="D3" s="35"/>
      <c r="E3" s="253"/>
      <c r="F3" s="253"/>
      <c r="G3" s="253"/>
      <c r="H3" s="203"/>
      <c r="I3" s="203"/>
      <c r="J3" s="294" t="s">
        <v>124</v>
      </c>
      <c r="K3" s="294"/>
      <c r="L3" s="294"/>
    </row>
    <row r="4" spans="1:18" ht="15">
      <c r="A4" s="29"/>
      <c r="C4" s="31"/>
      <c r="D4" s="31"/>
      <c r="E4" s="281"/>
      <c r="F4" s="282"/>
      <c r="G4" s="282"/>
    </row>
    <row r="5" spans="1:18">
      <c r="A5" s="29"/>
      <c r="C5" s="31"/>
      <c r="D5" s="31"/>
      <c r="E5" s="30"/>
      <c r="F5" s="37"/>
      <c r="G5" s="37"/>
      <c r="J5" s="283" t="s">
        <v>31</v>
      </c>
    </row>
    <row r="6" spans="1:18" ht="15">
      <c r="J6" s="36"/>
      <c r="K6" s="199"/>
      <c r="L6" s="199"/>
    </row>
    <row r="7" spans="1:18" ht="15.75">
      <c r="A7" s="290" t="s">
        <v>125</v>
      </c>
      <c r="B7" s="290"/>
      <c r="C7" s="290"/>
      <c r="D7" s="290"/>
      <c r="E7" s="290"/>
      <c r="F7" s="290"/>
      <c r="G7" s="290"/>
      <c r="H7" s="290"/>
      <c r="I7" s="290"/>
      <c r="J7" s="290"/>
      <c r="K7" s="290"/>
      <c r="L7" s="290"/>
      <c r="M7" s="205"/>
      <c r="N7" s="158"/>
      <c r="O7" s="158"/>
      <c r="P7" s="160"/>
      <c r="Q7" s="160"/>
      <c r="R7" s="206"/>
    </row>
    <row r="8" spans="1:18" ht="16.5" thickBot="1">
      <c r="A8" s="160"/>
      <c r="B8" s="207"/>
      <c r="C8" s="208"/>
      <c r="D8" s="186"/>
      <c r="E8" s="186"/>
      <c r="F8" s="186"/>
      <c r="G8" s="186"/>
      <c r="H8" s="158"/>
      <c r="I8" s="158"/>
      <c r="J8" s="158"/>
      <c r="K8" s="206"/>
      <c r="L8" s="206"/>
      <c r="M8" s="160"/>
      <c r="N8" s="207"/>
      <c r="O8" s="158"/>
      <c r="P8" s="158"/>
      <c r="Q8" s="158"/>
      <c r="R8" s="206"/>
    </row>
    <row r="9" spans="1:18" s="31" customFormat="1" ht="31.5">
      <c r="A9" s="209" t="s">
        <v>0</v>
      </c>
      <c r="B9" s="210" t="s">
        <v>126</v>
      </c>
      <c r="C9" s="211" t="s">
        <v>127</v>
      </c>
      <c r="D9" s="255" t="s">
        <v>154</v>
      </c>
      <c r="E9" s="255" t="s">
        <v>155</v>
      </c>
      <c r="F9" s="255" t="s">
        <v>156</v>
      </c>
      <c r="G9" s="255" t="s">
        <v>175</v>
      </c>
      <c r="H9" s="212" t="s">
        <v>128</v>
      </c>
      <c r="I9" s="212" t="s">
        <v>129</v>
      </c>
      <c r="J9" s="212" t="s">
        <v>130</v>
      </c>
      <c r="K9" s="212" t="s">
        <v>131</v>
      </c>
      <c r="L9" s="213" t="s">
        <v>119</v>
      </c>
      <c r="M9" s="214"/>
      <c r="N9" s="214"/>
      <c r="O9" s="214"/>
      <c r="P9" s="215"/>
      <c r="Q9" s="215"/>
      <c r="R9" s="215"/>
    </row>
    <row r="10" spans="1:18" ht="15.75">
      <c r="A10" s="216">
        <v>1</v>
      </c>
      <c r="B10" s="217" t="s">
        <v>132</v>
      </c>
      <c r="C10" s="218">
        <v>1</v>
      </c>
      <c r="D10" s="219">
        <v>53000</v>
      </c>
      <c r="E10" s="219">
        <v>51000</v>
      </c>
      <c r="F10" s="219"/>
      <c r="G10" s="219">
        <v>2000</v>
      </c>
      <c r="H10" s="220"/>
      <c r="I10" s="220">
        <f>(D10+H10)*C10*0.302</f>
        <v>16006</v>
      </c>
      <c r="J10" s="220">
        <f>D10*C10/20</f>
        <v>2650</v>
      </c>
      <c r="K10" s="220">
        <f>C10*D10+H10+I10+J10</f>
        <v>71656</v>
      </c>
      <c r="L10" s="221" t="s">
        <v>133</v>
      </c>
      <c r="M10" s="222"/>
      <c r="N10" s="222"/>
      <c r="O10" s="160"/>
      <c r="P10" s="223"/>
      <c r="Q10" s="223"/>
      <c r="R10" s="223"/>
    </row>
    <row r="11" spans="1:18" ht="15.75">
      <c r="A11" s="216">
        <v>2</v>
      </c>
      <c r="B11" s="217" t="s">
        <v>134</v>
      </c>
      <c r="C11" s="218">
        <v>1</v>
      </c>
      <c r="D11" s="219">
        <v>8208</v>
      </c>
      <c r="E11" s="219">
        <v>8208</v>
      </c>
      <c r="F11" s="219"/>
      <c r="G11" s="219"/>
      <c r="H11" s="220"/>
      <c r="I11" s="220">
        <f t="shared" ref="I11:I24" si="0">(D11+H11)*C11*0.302</f>
        <v>2478.8159999999998</v>
      </c>
      <c r="J11" s="220">
        <f t="shared" ref="J11:J23" si="1">D11*C11/20</f>
        <v>410.4</v>
      </c>
      <c r="K11" s="220">
        <f t="shared" ref="K11:K19" si="2">C11*D11+H11+I11+J11</f>
        <v>11097.215999999999</v>
      </c>
      <c r="L11" s="221" t="s">
        <v>135</v>
      </c>
      <c r="M11" s="222"/>
      <c r="N11" s="222"/>
      <c r="O11" s="160"/>
      <c r="P11" s="223"/>
      <c r="Q11" s="223"/>
      <c r="R11" s="223"/>
    </row>
    <row r="12" spans="1:18" ht="15.75">
      <c r="A12" s="216">
        <v>3</v>
      </c>
      <c r="B12" s="217" t="s">
        <v>136</v>
      </c>
      <c r="C12" s="218">
        <v>1</v>
      </c>
      <c r="D12" s="219">
        <v>42000</v>
      </c>
      <c r="E12" s="219">
        <v>42000</v>
      </c>
      <c r="F12" s="219"/>
      <c r="G12" s="219"/>
      <c r="H12" s="220"/>
      <c r="I12" s="220">
        <f t="shared" si="0"/>
        <v>12684</v>
      </c>
      <c r="J12" s="220">
        <f t="shared" si="1"/>
        <v>2100</v>
      </c>
      <c r="K12" s="220">
        <f t="shared" si="2"/>
        <v>56784</v>
      </c>
      <c r="L12" s="221"/>
      <c r="M12" s="222"/>
      <c r="N12" s="222"/>
      <c r="O12" s="160"/>
      <c r="P12" s="223"/>
      <c r="Q12" s="223"/>
      <c r="R12" s="223"/>
    </row>
    <row r="13" spans="1:18" ht="15.75">
      <c r="A13" s="216">
        <v>4</v>
      </c>
      <c r="B13" s="217" t="s">
        <v>137</v>
      </c>
      <c r="C13" s="218">
        <v>1</v>
      </c>
      <c r="D13" s="219">
        <v>41000</v>
      </c>
      <c r="E13" s="219">
        <v>40500</v>
      </c>
      <c r="F13" s="219"/>
      <c r="G13" s="219">
        <v>500</v>
      </c>
      <c r="H13" s="220"/>
      <c r="I13" s="220">
        <f t="shared" si="0"/>
        <v>12382</v>
      </c>
      <c r="J13" s="220">
        <f t="shared" si="1"/>
        <v>2050</v>
      </c>
      <c r="K13" s="220">
        <f>C13*D13+H13+I13+J13</f>
        <v>55432</v>
      </c>
      <c r="L13" s="221"/>
      <c r="M13" s="222"/>
      <c r="N13" s="222"/>
      <c r="O13" s="160"/>
      <c r="P13" s="223"/>
      <c r="Q13" s="223"/>
      <c r="R13" s="223"/>
    </row>
    <row r="14" spans="1:18" s="102" customFormat="1" ht="15.75">
      <c r="A14" s="216">
        <v>5</v>
      </c>
      <c r="B14" s="224" t="s">
        <v>138</v>
      </c>
      <c r="C14" s="225">
        <v>4</v>
      </c>
      <c r="D14" s="219">
        <v>7200</v>
      </c>
      <c r="E14" s="219">
        <v>7200</v>
      </c>
      <c r="F14" s="219"/>
      <c r="G14" s="219"/>
      <c r="H14" s="226">
        <v>1310.3399999999999</v>
      </c>
      <c r="I14" s="220">
        <f t="shared" si="0"/>
        <v>10280.49072</v>
      </c>
      <c r="J14" s="220">
        <f t="shared" si="1"/>
        <v>1440</v>
      </c>
      <c r="K14" s="226">
        <f>(C14*D14+H14+I14+J14)/12*7</f>
        <v>24401.317920000001</v>
      </c>
      <c r="L14" s="227"/>
      <c r="M14" s="228"/>
      <c r="N14" s="228"/>
      <c r="O14" s="110"/>
      <c r="P14" s="229"/>
      <c r="Q14" s="229"/>
      <c r="R14" s="229"/>
    </row>
    <row r="15" spans="1:18" s="102" customFormat="1" ht="15.75">
      <c r="A15" s="216">
        <v>6</v>
      </c>
      <c r="B15" s="224" t="s">
        <v>161</v>
      </c>
      <c r="C15" s="225">
        <v>1</v>
      </c>
      <c r="D15" s="219">
        <v>850</v>
      </c>
      <c r="E15" s="219">
        <v>850</v>
      </c>
      <c r="F15" s="219"/>
      <c r="G15" s="219"/>
      <c r="H15" s="226"/>
      <c r="I15" s="220"/>
      <c r="J15" s="220">
        <f t="shared" si="1"/>
        <v>42.5</v>
      </c>
      <c r="K15" s="226">
        <f t="shared" ref="K15:K16" si="3">(C15*D15+H15+I15+J15)/12*7</f>
        <v>520.625</v>
      </c>
      <c r="L15" s="227"/>
      <c r="M15" s="228"/>
      <c r="N15" s="228"/>
      <c r="O15" s="110"/>
      <c r="P15" s="229"/>
      <c r="Q15" s="229"/>
      <c r="R15" s="229"/>
    </row>
    <row r="16" spans="1:18" s="102" customFormat="1" ht="15.75">
      <c r="A16" s="216">
        <v>7</v>
      </c>
      <c r="B16" s="224" t="s">
        <v>162</v>
      </c>
      <c r="C16" s="225">
        <v>1</v>
      </c>
      <c r="D16" s="219">
        <v>7500</v>
      </c>
      <c r="E16" s="219">
        <v>6000</v>
      </c>
      <c r="F16" s="219"/>
      <c r="G16" s="219">
        <v>1500</v>
      </c>
      <c r="H16" s="226"/>
      <c r="I16" s="220"/>
      <c r="J16" s="220">
        <f t="shared" si="1"/>
        <v>375</v>
      </c>
      <c r="K16" s="226">
        <f t="shared" si="3"/>
        <v>4593.75</v>
      </c>
      <c r="L16" s="227"/>
      <c r="M16" s="228"/>
      <c r="N16" s="228"/>
      <c r="O16" s="110"/>
      <c r="P16" s="229"/>
      <c r="Q16" s="229"/>
      <c r="R16" s="229"/>
    </row>
    <row r="17" spans="1:18" s="102" customFormat="1" ht="31.5">
      <c r="A17" s="277">
        <v>6</v>
      </c>
      <c r="B17" s="278" t="s">
        <v>147</v>
      </c>
      <c r="C17" s="225">
        <v>1</v>
      </c>
      <c r="D17" s="219">
        <v>4000</v>
      </c>
      <c r="E17" s="219">
        <v>3000</v>
      </c>
      <c r="F17" s="219"/>
      <c r="G17" s="219">
        <v>1000</v>
      </c>
      <c r="H17" s="226"/>
      <c r="I17" s="226">
        <f t="shared" si="0"/>
        <v>1208</v>
      </c>
      <c r="J17" s="226">
        <f t="shared" si="1"/>
        <v>200</v>
      </c>
      <c r="K17" s="226">
        <f t="shared" ref="K17" si="4">C17*D17+H17+I17+J17</f>
        <v>5408</v>
      </c>
      <c r="L17" s="227" t="s">
        <v>135</v>
      </c>
      <c r="M17" s="228"/>
      <c r="N17" s="228"/>
      <c r="O17" s="110"/>
      <c r="P17" s="229"/>
      <c r="Q17" s="229"/>
      <c r="R17" s="229"/>
    </row>
    <row r="18" spans="1:18" ht="15.75">
      <c r="A18" s="216">
        <v>7</v>
      </c>
      <c r="B18" s="217" t="s">
        <v>139</v>
      </c>
      <c r="C18" s="218">
        <v>2</v>
      </c>
      <c r="D18" s="230">
        <v>42000</v>
      </c>
      <c r="E18" s="230">
        <v>41000</v>
      </c>
      <c r="F18" s="230"/>
      <c r="G18" s="230">
        <v>1000</v>
      </c>
      <c r="H18" s="220"/>
      <c r="I18" s="220">
        <f t="shared" si="0"/>
        <v>25368</v>
      </c>
      <c r="J18" s="220">
        <f t="shared" si="1"/>
        <v>4200</v>
      </c>
      <c r="K18" s="220">
        <f t="shared" si="2"/>
        <v>113568</v>
      </c>
      <c r="L18" s="221" t="s">
        <v>133</v>
      </c>
      <c r="M18" s="222"/>
      <c r="N18" s="222"/>
      <c r="O18" s="160"/>
      <c r="P18" s="223"/>
      <c r="Q18" s="223"/>
      <c r="R18" s="223"/>
    </row>
    <row r="19" spans="1:18" ht="15.75">
      <c r="A19" s="216">
        <v>8</v>
      </c>
      <c r="B19" s="231" t="s">
        <v>140</v>
      </c>
      <c r="C19" s="218">
        <v>1</v>
      </c>
      <c r="D19" s="230">
        <v>5000</v>
      </c>
      <c r="E19" s="230">
        <v>5000</v>
      </c>
      <c r="F19" s="230"/>
      <c r="G19" s="230"/>
      <c r="H19" s="220"/>
      <c r="I19" s="220">
        <f t="shared" si="0"/>
        <v>1510</v>
      </c>
      <c r="J19" s="220"/>
      <c r="K19" s="220">
        <f t="shared" si="2"/>
        <v>6510</v>
      </c>
      <c r="L19" s="221"/>
      <c r="M19" s="222"/>
      <c r="N19" s="222"/>
      <c r="O19" s="160"/>
      <c r="P19" s="223"/>
      <c r="Q19" s="223"/>
      <c r="R19" s="223"/>
    </row>
    <row r="20" spans="1:18" ht="15.75">
      <c r="A20" s="216">
        <v>9</v>
      </c>
      <c r="B20" s="217" t="s">
        <v>141</v>
      </c>
      <c r="C20" s="218">
        <v>2</v>
      </c>
      <c r="D20" s="230">
        <v>23600</v>
      </c>
      <c r="E20" s="230">
        <v>23000</v>
      </c>
      <c r="F20" s="230"/>
      <c r="G20" s="230">
        <v>600</v>
      </c>
      <c r="H20" s="226"/>
      <c r="I20" s="220">
        <f t="shared" si="0"/>
        <v>14254.4</v>
      </c>
      <c r="J20" s="220"/>
      <c r="K20" s="220">
        <f>C20*D20+H20+I20+J20</f>
        <v>61454.400000000001</v>
      </c>
      <c r="L20" s="221"/>
      <c r="M20" s="222"/>
      <c r="N20" s="222"/>
      <c r="O20" s="160"/>
      <c r="P20" s="223"/>
      <c r="Q20" s="223"/>
      <c r="R20" s="223"/>
    </row>
    <row r="21" spans="1:18" ht="15.75">
      <c r="A21" s="216">
        <v>10</v>
      </c>
      <c r="B21" s="217" t="s">
        <v>142</v>
      </c>
      <c r="C21" s="218">
        <v>3</v>
      </c>
      <c r="D21" s="230">
        <v>22600</v>
      </c>
      <c r="E21" s="230">
        <v>22000</v>
      </c>
      <c r="F21" s="230"/>
      <c r="G21" s="230">
        <v>600</v>
      </c>
      <c r="H21" s="226"/>
      <c r="I21" s="220">
        <f t="shared" si="0"/>
        <v>20475.599999999999</v>
      </c>
      <c r="J21" s="220">
        <f t="shared" si="1"/>
        <v>3390</v>
      </c>
      <c r="K21" s="220">
        <f>C21*D21+H21+I21+J21</f>
        <v>91665.600000000006</v>
      </c>
      <c r="L21" s="221" t="s">
        <v>143</v>
      </c>
      <c r="M21" s="222"/>
      <c r="N21" s="222"/>
      <c r="O21" s="160"/>
      <c r="P21" s="223"/>
      <c r="Q21" s="223"/>
      <c r="R21" s="223"/>
    </row>
    <row r="22" spans="1:18" ht="15.75">
      <c r="A22" s="216">
        <v>11</v>
      </c>
      <c r="B22" s="217" t="s">
        <v>148</v>
      </c>
      <c r="C22" s="218">
        <v>1</v>
      </c>
      <c r="D22" s="230">
        <v>10000</v>
      </c>
      <c r="E22" s="230">
        <v>10000</v>
      </c>
      <c r="F22" s="230"/>
      <c r="G22" s="230"/>
      <c r="H22" s="226"/>
      <c r="I22" s="220">
        <f t="shared" si="0"/>
        <v>3020</v>
      </c>
      <c r="J22" s="220"/>
      <c r="K22" s="220">
        <f>C22*D22+H22+I22+J22</f>
        <v>13020</v>
      </c>
      <c r="L22" s="221" t="s">
        <v>149</v>
      </c>
      <c r="M22" s="222"/>
      <c r="N22" s="222"/>
      <c r="O22" s="160"/>
      <c r="P22" s="223"/>
      <c r="Q22" s="223"/>
      <c r="R22" s="223"/>
    </row>
    <row r="23" spans="1:18" ht="15.75">
      <c r="A23" s="216">
        <v>12</v>
      </c>
      <c r="B23" s="217" t="s">
        <v>144</v>
      </c>
      <c r="C23" s="218">
        <v>1</v>
      </c>
      <c r="D23" s="230">
        <v>15000</v>
      </c>
      <c r="E23" s="230">
        <v>13500</v>
      </c>
      <c r="F23" s="230"/>
      <c r="G23" s="230">
        <v>1500</v>
      </c>
      <c r="H23" s="226"/>
      <c r="I23" s="220">
        <f t="shared" si="0"/>
        <v>4530</v>
      </c>
      <c r="J23" s="220">
        <f t="shared" si="1"/>
        <v>750</v>
      </c>
      <c r="K23" s="220">
        <f>C23*D23+H23+I23+J23</f>
        <v>20280</v>
      </c>
      <c r="L23" s="221" t="s">
        <v>145</v>
      </c>
      <c r="M23" s="222"/>
      <c r="N23" s="222"/>
      <c r="O23" s="160"/>
      <c r="P23" s="223"/>
      <c r="Q23" s="223"/>
      <c r="R23" s="223"/>
    </row>
    <row r="24" spans="1:18" s="234" customFormat="1" ht="15.75">
      <c r="A24" s="216">
        <v>13</v>
      </c>
      <c r="B24" s="217" t="s">
        <v>157</v>
      </c>
      <c r="C24" s="218">
        <v>1</v>
      </c>
      <c r="D24" s="232">
        <v>12000</v>
      </c>
      <c r="E24" s="232">
        <v>12000</v>
      </c>
      <c r="F24" s="232"/>
      <c r="G24" s="232"/>
      <c r="H24" s="233"/>
      <c r="I24" s="220">
        <f t="shared" si="0"/>
        <v>3624</v>
      </c>
      <c r="J24" s="220"/>
      <c r="K24" s="220">
        <f>(C24*D24+H24+I24+J24)/12*7</f>
        <v>9114</v>
      </c>
      <c r="L24" s="221" t="s">
        <v>146</v>
      </c>
    </row>
    <row r="25" spans="1:18" ht="16.5" thickBot="1">
      <c r="A25" s="235"/>
      <c r="B25" s="236" t="s">
        <v>118</v>
      </c>
      <c r="C25" s="237">
        <f>SUM(C10:C24)</f>
        <v>22</v>
      </c>
      <c r="D25" s="238"/>
      <c r="E25" s="238"/>
      <c r="F25" s="238"/>
      <c r="G25" s="238"/>
      <c r="H25" s="239"/>
      <c r="I25" s="240">
        <f>SUM(I10:I24)</f>
        <v>127821.30671999999</v>
      </c>
      <c r="J25" s="240">
        <f>SUM(J10:J23)</f>
        <v>17607.900000000001</v>
      </c>
      <c r="K25" s="241">
        <f>SUM(K10:K24)</f>
        <v>545504.90892000007</v>
      </c>
      <c r="L25" s="242"/>
      <c r="M25" s="222"/>
      <c r="N25" s="160"/>
      <c r="O25" s="160"/>
      <c r="P25" s="160"/>
      <c r="Q25" s="160"/>
      <c r="R25" s="243"/>
    </row>
    <row r="26" spans="1:18" ht="15">
      <c r="A26" s="206"/>
      <c r="B26" s="206"/>
      <c r="C26" s="244"/>
      <c r="D26" s="245"/>
      <c r="E26" s="245"/>
      <c r="F26" s="245"/>
      <c r="G26" s="245"/>
      <c r="H26" s="206"/>
      <c r="I26" s="206"/>
      <c r="J26" s="206"/>
      <c r="K26" s="206"/>
      <c r="L26" s="206"/>
      <c r="M26" s="160"/>
      <c r="N26" s="246"/>
      <c r="O26" s="119"/>
      <c r="P26" s="247"/>
      <c r="Q26" s="248"/>
      <c r="R26" s="247"/>
    </row>
    <row r="27" spans="1:18">
      <c r="B27" s="249"/>
      <c r="D27" s="151"/>
      <c r="E27" s="151"/>
      <c r="F27" s="151"/>
      <c r="G27" s="151"/>
    </row>
    <row r="28" spans="1:18">
      <c r="D28" s="151"/>
      <c r="E28" s="151"/>
      <c r="F28" s="151"/>
      <c r="G28" s="151"/>
    </row>
    <row r="29" spans="1:18">
      <c r="D29" s="151"/>
      <c r="E29" s="151"/>
      <c r="F29" s="151"/>
      <c r="G29" s="151"/>
    </row>
    <row r="30" spans="1:18">
      <c r="D30" s="250"/>
      <c r="E30" s="250"/>
      <c r="F30" s="250"/>
      <c r="G30" s="250"/>
    </row>
    <row r="31" spans="1:18">
      <c r="D31" s="250"/>
      <c r="E31" s="250"/>
      <c r="F31" s="250"/>
      <c r="G31" s="250"/>
    </row>
    <row r="32" spans="1:18">
      <c r="D32" s="250"/>
      <c r="E32" s="250"/>
      <c r="F32" s="250"/>
      <c r="G32" s="250"/>
    </row>
    <row r="33" spans="2:11">
      <c r="D33" s="250"/>
      <c r="E33" s="250"/>
      <c r="F33" s="250"/>
      <c r="G33" s="250"/>
    </row>
    <row r="34" spans="2:11">
      <c r="D34" s="151"/>
      <c r="E34" s="151"/>
      <c r="F34" s="151"/>
      <c r="G34" s="151"/>
    </row>
    <row r="36" spans="2:11" ht="15.75">
      <c r="B36" s="249"/>
      <c r="D36" s="251"/>
      <c r="E36" s="251"/>
      <c r="F36" s="251"/>
      <c r="G36" s="251"/>
      <c r="K36" s="252"/>
    </row>
  </sheetData>
  <mergeCells count="4">
    <mergeCell ref="A7:L7"/>
    <mergeCell ref="B1:L1"/>
    <mergeCell ref="J2:L2"/>
    <mergeCell ref="J3:L3"/>
  </mergeCells>
  <pageMargins left="0.25" right="0.25" top="0.75" bottom="0.75" header="0.3" footer="0.3"/>
  <pageSetup paperSize="9" scale="9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смета текущий ремонт</vt:lpstr>
      <vt:lpstr>смета по расходам</vt:lpstr>
      <vt:lpstr>персонал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jaganeeva</dc:creator>
  <cp:lastModifiedBy>Яна</cp:lastModifiedBy>
  <cp:lastPrinted>2018-05-24T07:54:27Z</cp:lastPrinted>
  <dcterms:created xsi:type="dcterms:W3CDTF">2017-08-02T09:24:57Z</dcterms:created>
  <dcterms:modified xsi:type="dcterms:W3CDTF">2018-05-24T07:59:30Z</dcterms:modified>
</cp:coreProperties>
</file>