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120" yWindow="420" windowWidth="12120" windowHeight="8820" activeTab="3"/>
  </bookViews>
  <sheets>
    <sheet name="Схема нежпом" sheetId="25" r:id="rId1"/>
    <sheet name="Схема гаражи" sheetId="30" r:id="rId2"/>
    <sheet name="Схема" sheetId="23" r:id="rId3"/>
    <sheet name="Бюджет 15" sheetId="28" r:id="rId4"/>
  </sheets>
  <calcPr calcId="145621"/>
</workbook>
</file>

<file path=xl/calcChain.xml><?xml version="1.0" encoding="utf-8"?>
<calcChain xmlns="http://schemas.openxmlformats.org/spreadsheetml/2006/main">
  <c r="E45" i="28" l="1"/>
  <c r="E48" i="28"/>
  <c r="F48" i="28"/>
  <c r="H54" i="28"/>
  <c r="G16" i="28"/>
  <c r="H52" i="28"/>
  <c r="I52" i="28"/>
  <c r="F52" i="28"/>
  <c r="F39" i="28"/>
  <c r="I39" i="28"/>
  <c r="F41" i="28"/>
  <c r="E44" i="28"/>
  <c r="I29" i="28"/>
  <c r="H29" i="28"/>
  <c r="G29" i="28"/>
  <c r="F29" i="28"/>
  <c r="E29" i="28"/>
  <c r="F23" i="28"/>
  <c r="G23" i="28"/>
  <c r="H23" i="28"/>
  <c r="I23" i="28"/>
  <c r="I24" i="28"/>
  <c r="C5" i="28"/>
  <c r="E23" i="28"/>
  <c r="E14" i="28"/>
  <c r="F14" i="28"/>
  <c r="H14" i="28"/>
  <c r="I14" i="28"/>
  <c r="I56" i="28"/>
  <c r="I54" i="28"/>
  <c r="I43" i="28"/>
  <c r="I38" i="28"/>
  <c r="I37" i="28"/>
  <c r="I33" i="28"/>
  <c r="I32" i="28"/>
  <c r="I31" i="28"/>
  <c r="I30" i="28"/>
  <c r="I27" i="28"/>
  <c r="I26" i="28"/>
  <c r="I25" i="28"/>
  <c r="I21" i="28"/>
  <c r="I20" i="28"/>
  <c r="I19" i="28"/>
  <c r="I18" i="28"/>
  <c r="I17" i="28"/>
  <c r="I16" i="28"/>
  <c r="F44" i="28"/>
  <c r="G44" i="28"/>
  <c r="H44" i="28"/>
  <c r="I44" i="28"/>
  <c r="F54" i="28"/>
  <c r="G52" i="28"/>
  <c r="E56" i="28"/>
  <c r="I41" i="28"/>
  <c r="E24" i="28"/>
  <c r="F16" i="28"/>
  <c r="E54" i="28"/>
  <c r="F25" i="28"/>
  <c r="F26" i="28"/>
  <c r="F27" i="28"/>
  <c r="F24" i="28"/>
  <c r="H26" i="28"/>
  <c r="H24" i="28"/>
  <c r="E47" i="28"/>
  <c r="G47" i="28"/>
  <c r="I45" i="28"/>
  <c r="I35" i="28"/>
  <c r="I50" i="28"/>
  <c r="H50" i="28"/>
  <c r="H43" i="28"/>
  <c r="F43" i="28"/>
  <c r="H21" i="28"/>
  <c r="F21" i="28"/>
  <c r="H20" i="28"/>
  <c r="F20" i="28"/>
  <c r="H42" i="28"/>
  <c r="I42" i="28"/>
  <c r="F42" i="28"/>
  <c r="G42" i="28"/>
  <c r="H38" i="28"/>
  <c r="F38" i="28"/>
  <c r="H19" i="28"/>
  <c r="F19" i="28"/>
  <c r="H37" i="28"/>
  <c r="F37" i="28"/>
  <c r="H33" i="28"/>
  <c r="F33" i="28"/>
  <c r="H32" i="28"/>
  <c r="F32" i="28"/>
  <c r="H31" i="28"/>
  <c r="F31" i="28"/>
  <c r="H30" i="28"/>
  <c r="F30" i="28"/>
  <c r="H27" i="28"/>
  <c r="H25" i="28"/>
  <c r="H18" i="28"/>
  <c r="F18" i="28"/>
  <c r="H17" i="28"/>
  <c r="F17" i="28"/>
  <c r="H16" i="28"/>
  <c r="C9" i="28"/>
  <c r="C8" i="28"/>
  <c r="D6" i="28"/>
  <c r="C6" i="28"/>
  <c r="D5" i="28"/>
  <c r="G41" i="28"/>
  <c r="C10" i="28"/>
  <c r="G17" i="28"/>
  <c r="G18" i="28"/>
  <c r="G24" i="28"/>
  <c r="G56" i="28"/>
  <c r="G25" i="28"/>
  <c r="G30" i="28"/>
  <c r="G32" i="28"/>
  <c r="G19" i="28"/>
  <c r="G39" i="28"/>
  <c r="G20" i="28"/>
  <c r="G54" i="28"/>
  <c r="G40" i="28"/>
  <c r="G27" i="28"/>
  <c r="G31" i="28"/>
  <c r="G26" i="28"/>
  <c r="G38" i="28"/>
  <c r="G21" i="28"/>
  <c r="G43" i="28"/>
  <c r="G33" i="28"/>
  <c r="G37" i="28"/>
  <c r="G45" i="28"/>
  <c r="G14" i="28"/>
  <c r="H36" i="28"/>
  <c r="F36" i="28"/>
  <c r="F35" i="28"/>
  <c r="G36" i="28"/>
  <c r="G35" i="28"/>
  <c r="I36" i="28"/>
  <c r="H35" i="28"/>
  <c r="E40" i="28"/>
  <c r="E35" i="28"/>
  <c r="I40" i="28"/>
  <c r="H12" i="28"/>
  <c r="I12" i="28"/>
  <c r="F47" i="28"/>
  <c r="G50" i="28"/>
  <c r="F50" i="28"/>
  <c r="E50" i="28"/>
  <c r="E12" i="28"/>
  <c r="G12" i="28"/>
  <c r="F12" i="28"/>
</calcChain>
</file>

<file path=xl/sharedStrings.xml><?xml version="1.0" encoding="utf-8"?>
<sst xmlns="http://schemas.openxmlformats.org/spreadsheetml/2006/main" count="200" uniqueCount="138">
  <si>
    <t>п/п</t>
  </si>
  <si>
    <t xml:space="preserve">Статьи расхода </t>
  </si>
  <si>
    <t>1.</t>
  </si>
  <si>
    <t>1.1.</t>
  </si>
  <si>
    <t>расходные материалы</t>
  </si>
  <si>
    <t>1.2.</t>
  </si>
  <si>
    <t>инструменты и приспособления</t>
  </si>
  <si>
    <t>1.3.</t>
  </si>
  <si>
    <t>спецодежда и средства защиты</t>
  </si>
  <si>
    <t>электролампы</t>
  </si>
  <si>
    <t>2.</t>
  </si>
  <si>
    <t>Техническое обслуживание</t>
  </si>
  <si>
    <t>2.1.</t>
  </si>
  <si>
    <t>2.2.</t>
  </si>
  <si>
    <t>3.</t>
  </si>
  <si>
    <t>3.1.</t>
  </si>
  <si>
    <t>3.2.</t>
  </si>
  <si>
    <t>4.</t>
  </si>
  <si>
    <t>4.1.</t>
  </si>
  <si>
    <t>4.2.</t>
  </si>
  <si>
    <t>4.3.</t>
  </si>
  <si>
    <t>4.4.</t>
  </si>
  <si>
    <t>4.5.</t>
  </si>
  <si>
    <t>5.</t>
  </si>
  <si>
    <t>6.</t>
  </si>
  <si>
    <t>Договор</t>
  </si>
  <si>
    <t>Таблица 1</t>
  </si>
  <si>
    <t>защитные коврики</t>
  </si>
  <si>
    <t>Натуральные показатели</t>
  </si>
  <si>
    <t>I</t>
  </si>
  <si>
    <t>Жилая площадь</t>
  </si>
  <si>
    <t>связь</t>
  </si>
  <si>
    <t>Обслуживание здания</t>
  </si>
  <si>
    <t>З/плата и административные расходы</t>
  </si>
  <si>
    <t xml:space="preserve">Уборка </t>
  </si>
  <si>
    <t>3.3.</t>
  </si>
  <si>
    <t>4.6.</t>
  </si>
  <si>
    <t>непредвиденные расходы</t>
  </si>
  <si>
    <t>Техническая эксплуатация</t>
  </si>
  <si>
    <t>канцелярские принадлежности</t>
  </si>
  <si>
    <t>транспортные расходы</t>
  </si>
  <si>
    <t>аттестация персонала</t>
  </si>
  <si>
    <t>Обслуживание лифтов</t>
  </si>
  <si>
    <t>Горячее водоснабжение</t>
  </si>
  <si>
    <t>Кол-во, ед.</t>
  </si>
  <si>
    <t>Кол-во, кв.м.</t>
  </si>
  <si>
    <t>4.7.</t>
  </si>
  <si>
    <t>5.1.</t>
  </si>
  <si>
    <t>оборудование и материалы для внутр.пом.</t>
  </si>
  <si>
    <t>оборудование и материалы для придом.тер.</t>
  </si>
  <si>
    <t>Итого</t>
  </si>
  <si>
    <t>4.8.</t>
  </si>
  <si>
    <t>дезинсекция и дератизация</t>
  </si>
  <si>
    <t>4.9.</t>
  </si>
  <si>
    <t>комиссия банка</t>
  </si>
  <si>
    <t>Водоотведение</t>
  </si>
  <si>
    <t>№№</t>
  </si>
  <si>
    <t>Коммунальные услуги:</t>
  </si>
  <si>
    <t xml:space="preserve">Наименование расхода </t>
  </si>
  <si>
    <t>система пожарной сигнализации</t>
  </si>
  <si>
    <t xml:space="preserve">Холодное водоснабжение </t>
  </si>
  <si>
    <t xml:space="preserve">Схема начислений платежей для </t>
  </si>
  <si>
    <t xml:space="preserve">ЖИЛЫХ ПОМЕЩЕНИЙ </t>
  </si>
  <si>
    <t xml:space="preserve">Нежилая площадь </t>
  </si>
  <si>
    <t>Затраты в мес/ жилье и нежилье</t>
  </si>
  <si>
    <t>Затраты в мес/ жилье и нежилье на кв.м.</t>
  </si>
  <si>
    <t>Места общего пользования</t>
  </si>
  <si>
    <t>Технические помещения</t>
  </si>
  <si>
    <t>Налог УСН (с II и III разделов)</t>
  </si>
  <si>
    <t>управлен. и обслуж. персонал</t>
  </si>
  <si>
    <t>7.</t>
  </si>
  <si>
    <t>8.</t>
  </si>
  <si>
    <t>9.</t>
  </si>
  <si>
    <t>административные затраты</t>
  </si>
  <si>
    <t xml:space="preserve">Сумма, рубли </t>
  </si>
  <si>
    <t xml:space="preserve">НЕЖИЛЫХ ПОМЕЩЕНИЙ </t>
  </si>
  <si>
    <t>2.3.</t>
  </si>
  <si>
    <t>Система доступа/домофон</t>
  </si>
  <si>
    <t>Затраты руб/год</t>
  </si>
  <si>
    <t>1.4.</t>
  </si>
  <si>
    <t>2.4.</t>
  </si>
  <si>
    <t>Затраты в мес/ гаражи</t>
  </si>
  <si>
    <t>Затраты в мес/ гаражи на 1 гараж</t>
  </si>
  <si>
    <t>Гараж-стоянка</t>
  </si>
  <si>
    <t>поверка, ремонт оборудования и замеры</t>
  </si>
  <si>
    <t>Пропускной контроль (консьержки и сторожа)</t>
  </si>
  <si>
    <t>Примечания</t>
  </si>
  <si>
    <t>80 / 20</t>
  </si>
  <si>
    <t>90 / 10</t>
  </si>
  <si>
    <t>95 / 5</t>
  </si>
  <si>
    <t>видеонаблюдение,</t>
  </si>
  <si>
    <t>обслуживание ворот</t>
  </si>
  <si>
    <t>расчет пропорцонально кв.м.</t>
  </si>
  <si>
    <t>План</t>
  </si>
  <si>
    <t>РАСХОДЫ по управлению и эксплуатации жилого комплекса ПАРК ТОЛСТОГО</t>
  </si>
  <si>
    <t>1.5.</t>
  </si>
  <si>
    <t>1.6.</t>
  </si>
  <si>
    <t>3.4.</t>
  </si>
  <si>
    <t>94 / 6</t>
  </si>
  <si>
    <t>Электроснабжение</t>
  </si>
  <si>
    <t>Объем электрической энергии предоставленной на общедомовые нужды</t>
  </si>
  <si>
    <t>формула 10 и 12</t>
  </si>
  <si>
    <t>Основание - Приложение №2 Постановления Правительства РФ №354 от 06 мая 2011 года "О предоставлении коммунальных услуг собственникам и пользователям помещений в многоквартирных домах и жилых домов"</t>
  </si>
  <si>
    <t>Ремонтные работы</t>
  </si>
  <si>
    <t>прибыль на социальное развитие</t>
  </si>
  <si>
    <t>4.10.</t>
  </si>
  <si>
    <t>обслуживание сайта и техники</t>
  </si>
  <si>
    <t>культмассовая работа</t>
  </si>
  <si>
    <t>100/0</t>
  </si>
  <si>
    <t>77,1 / 22,9</t>
  </si>
  <si>
    <t>Вывоз мусора</t>
  </si>
  <si>
    <t>Отопление (по показаниям ОПУ за расчетный месяц)</t>
  </si>
  <si>
    <t>Управление жилым домом, содержание, ремонт общего  имущества в жилом доме и пропускной контроль (техническое обслуживание) на один кв.м.</t>
  </si>
  <si>
    <t>Домофон с абонентским устройством с квартиры</t>
  </si>
  <si>
    <t>ГАРАЖЕЙ</t>
  </si>
  <si>
    <t>Управление гаража-стоянки, содержание, ремонт общего  имущества  и пропускной контроль (техническое обслуживание) на один гараж</t>
  </si>
  <si>
    <t>Основание - Протокол владельцев гаражных боксов гаража-стоянки от 08.07.2010 года</t>
  </si>
  <si>
    <t>Электроснабжение (по показаниям ОПУ за расчетный месяц)</t>
  </si>
  <si>
    <t>Водоснабжение и водоотведение  (по показаниям ОПУ за расчетный месяц)</t>
  </si>
  <si>
    <t>в равных долях на 160 гаражей</t>
  </si>
  <si>
    <t>Ленинский проспект дом 1, корпус 1-3 и гараж-стоянка в 2015 году</t>
  </si>
  <si>
    <t>обслуживание лифтов и техосвидетельствование</t>
  </si>
  <si>
    <t>9 лифтов</t>
  </si>
  <si>
    <t>с 01 января 2015 году</t>
  </si>
  <si>
    <t>2,54 руб/кв.м.</t>
  </si>
  <si>
    <t>Основание - Постановления администрации городского округа Химки от 25.06.14 №795 и от 23.07.14 г. №1018</t>
  </si>
  <si>
    <t>формула 18                   тариф 1758,79 руб/Гкал</t>
  </si>
  <si>
    <t>формула 1                   тариф 2,93 руб/кВт*час</t>
  </si>
  <si>
    <t>тариф 20,47 руб/куб.м. или норматив 224,15 руб/1 чел</t>
  </si>
  <si>
    <t>тариф 24,73 руб/куб.м. или норматив 270,79 руб/1 чел.</t>
  </si>
  <si>
    <t>формула 18                тариф 1758,79 руб/Гкал</t>
  </si>
  <si>
    <t>формула 1                   тариф 4,60 руб/кВт*час</t>
  </si>
  <si>
    <t>формула 20                тариф 1758,79 руб/Гкал</t>
  </si>
  <si>
    <t>тариф 20,47 руб/куб.м.</t>
  </si>
  <si>
    <t>тариф 24,73 руб/куб.м.</t>
  </si>
  <si>
    <t>благоустройство</t>
  </si>
  <si>
    <t>формула 20                             тариф 1758,79 руб/Гкал или норматив по расчету на 1 чел.</t>
  </si>
  <si>
    <t>с 01 марта 2015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</si>
</sst>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_);_(* \(#,##0\);_(* &quot;-&quot;??_);_(@_)"/>
    <numFmt numFmtId="196" formatCode="_-* #,##0_р_._-;\-* #,##0_р_._-;_-* &quot;-&quot;??_р_._-;_-@_-"/>
  </numFmts>
  <fonts count="46" x14ac:knownFonts="1">
    <font>
      <sz val="10"/>
      <name val="Arial"/>
    </font>
    <font>
      <sz val="10"/>
      <name val="Arial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8"/>
      <name val="Times New Roman"/>
      <family val="1"/>
      <charset val="204"/>
    </font>
    <font>
      <sz val="8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b/>
      <i/>
      <sz val="10"/>
      <name val="Times New Roman"/>
      <family val="1"/>
    </font>
    <font>
      <b/>
      <sz val="9"/>
      <name val="Times New Roman"/>
      <family val="1"/>
    </font>
    <font>
      <i/>
      <sz val="10"/>
      <name val="Times New Roman"/>
      <family val="1"/>
    </font>
    <font>
      <b/>
      <i/>
      <sz val="8"/>
      <name val="Times New Roman"/>
      <family val="1"/>
    </font>
    <font>
      <b/>
      <i/>
      <sz val="14"/>
      <name val="Times New Roman"/>
      <family val="1"/>
    </font>
    <font>
      <b/>
      <sz val="6"/>
      <name val="Times New Roman"/>
      <family val="1"/>
    </font>
    <font>
      <b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4"/>
      <name val="Times New Roman"/>
      <family val="1"/>
      <charset val="204"/>
    </font>
    <font>
      <i/>
      <sz val="8"/>
      <name val="Times New Roman"/>
      <family val="1"/>
      <charset val="204"/>
    </font>
    <font>
      <sz val="16"/>
      <name val="Times New Roman"/>
      <family val="1"/>
      <charset val="204"/>
    </font>
    <font>
      <sz val="8"/>
      <name val="Arial"/>
      <family val="2"/>
      <charset val="204"/>
    </font>
    <font>
      <sz val="14"/>
      <name val="Times New Roman"/>
      <family val="1"/>
      <charset val="204"/>
    </font>
    <font>
      <b/>
      <sz val="24"/>
      <name val="Times New Roman"/>
      <family val="1"/>
      <charset val="204"/>
    </font>
    <font>
      <b/>
      <u/>
      <sz val="24"/>
      <name val="Times New Roman"/>
      <family val="1"/>
      <charset val="204"/>
    </font>
    <font>
      <b/>
      <sz val="28"/>
      <name val="Times New Roman"/>
      <family val="1"/>
      <charset val="204"/>
    </font>
    <font>
      <sz val="28"/>
      <name val="Times New Roman"/>
      <family val="1"/>
      <charset val="204"/>
    </font>
    <font>
      <sz val="11"/>
      <name val="Times New Roman"/>
      <family val="1"/>
    </font>
    <font>
      <b/>
      <i/>
      <u val="singleAccounting"/>
      <sz val="11"/>
      <name val="Times New Roman"/>
      <family val="1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b/>
      <sz val="20"/>
      <name val="Times New Roman"/>
      <family val="1"/>
      <charset val="204"/>
    </font>
    <font>
      <sz val="10"/>
      <name val="Times New Roman"/>
      <family val="1"/>
    </font>
    <font>
      <b/>
      <sz val="2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78" fontId="1" fillId="0" borderId="0" applyFont="0" applyFill="0" applyBorder="0" applyAlignment="0" applyProtection="0"/>
    <xf numFmtId="179" fontId="1" fillId="0" borderId="0" applyFont="0" applyFill="0" applyBorder="0" applyAlignment="0" applyProtection="0"/>
  </cellStyleXfs>
  <cellXfs count="226">
    <xf numFmtId="0" fontId="0" fillId="0" borderId="0" xfId="0"/>
    <xf numFmtId="0" fontId="3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1" fontId="6" fillId="0" borderId="0" xfId="0" applyNumberFormat="1" applyFont="1"/>
    <xf numFmtId="0" fontId="9" fillId="0" borderId="0" xfId="0" applyFont="1"/>
    <xf numFmtId="0" fontId="11" fillId="0" borderId="0" xfId="0" applyFont="1"/>
    <xf numFmtId="1" fontId="13" fillId="0" borderId="1" xfId="0" applyNumberFormat="1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1" fontId="13" fillId="0" borderId="0" xfId="0" applyNumberFormat="1" applyFont="1" applyBorder="1" applyAlignment="1">
      <alignment horizontal="right"/>
    </xf>
    <xf numFmtId="0" fontId="11" fillId="0" borderId="0" xfId="0" applyFont="1" applyBorder="1"/>
    <xf numFmtId="0" fontId="13" fillId="0" borderId="0" xfId="0" applyFont="1" applyBorder="1"/>
    <xf numFmtId="0" fontId="13" fillId="0" borderId="0" xfId="0" applyFont="1"/>
    <xf numFmtId="14" fontId="13" fillId="0" borderId="0" xfId="0" applyNumberFormat="1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14" fontId="1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1" fontId="9" fillId="0" borderId="0" xfId="0" applyNumberFormat="1" applyFont="1" applyBorder="1"/>
    <xf numFmtId="0" fontId="6" fillId="0" borderId="0" xfId="0" applyFont="1" applyBorder="1" applyAlignment="1">
      <alignment horizontal="center"/>
    </xf>
    <xf numFmtId="0" fontId="6" fillId="0" borderId="0" xfId="0" applyFont="1" applyBorder="1"/>
    <xf numFmtId="1" fontId="6" fillId="0" borderId="0" xfId="0" applyNumberFormat="1" applyFont="1" applyBorder="1"/>
    <xf numFmtId="1" fontId="5" fillId="0" borderId="0" xfId="0" applyNumberFormat="1" applyFont="1" applyBorder="1"/>
    <xf numFmtId="0" fontId="8" fillId="0" borderId="0" xfId="0" applyFont="1" applyBorder="1" applyAlignment="1">
      <alignment horizontal="center"/>
    </xf>
    <xf numFmtId="9" fontId="7" fillId="0" borderId="0" xfId="0" applyNumberFormat="1" applyFont="1" applyBorder="1" applyAlignment="1">
      <alignment horizontal="center"/>
    </xf>
    <xf numFmtId="0" fontId="9" fillId="0" borderId="0" xfId="0" applyFont="1" applyBorder="1"/>
    <xf numFmtId="14" fontId="12" fillId="0" borderId="0" xfId="0" applyNumberFormat="1" applyFont="1" applyBorder="1" applyAlignment="1">
      <alignment horizontal="center"/>
    </xf>
    <xf numFmtId="180" fontId="6" fillId="0" borderId="0" xfId="2" applyNumberFormat="1" applyFont="1" applyBorder="1"/>
    <xf numFmtId="1" fontId="15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 horizontal="left"/>
    </xf>
    <xf numFmtId="1" fontId="20" fillId="0" borderId="0" xfId="0" applyNumberFormat="1" applyFont="1" applyAlignment="1">
      <alignment vertical="top"/>
    </xf>
    <xf numFmtId="1" fontId="21" fillId="0" borderId="0" xfId="0" applyNumberFormat="1" applyFont="1"/>
    <xf numFmtId="14" fontId="9" fillId="0" borderId="0" xfId="0" applyNumberFormat="1" applyFont="1" applyBorder="1" applyAlignment="1">
      <alignment horizontal="left"/>
    </xf>
    <xf numFmtId="0" fontId="9" fillId="0" borderId="0" xfId="0" applyFont="1" applyBorder="1" applyAlignment="1">
      <alignment horizontal="left"/>
    </xf>
    <xf numFmtId="1" fontId="9" fillId="0" borderId="1" xfId="0" applyNumberFormat="1" applyFont="1" applyBorder="1" applyAlignment="1">
      <alignment horizontal="center"/>
    </xf>
    <xf numFmtId="0" fontId="21" fillId="0" borderId="0" xfId="0" applyFont="1" applyAlignment="1">
      <alignment horizontal="center"/>
    </xf>
    <xf numFmtId="0" fontId="18" fillId="0" borderId="2" xfId="0" applyFont="1" applyBorder="1"/>
    <xf numFmtId="0" fontId="18" fillId="0" borderId="1" xfId="0" applyFont="1" applyBorder="1"/>
    <xf numFmtId="0" fontId="18" fillId="0" borderId="3" xfId="0" applyFont="1" applyBorder="1"/>
    <xf numFmtId="0" fontId="18" fillId="0" borderId="4" xfId="0" applyFont="1" applyBorder="1" applyAlignment="1">
      <alignment horizontal="center"/>
    </xf>
    <xf numFmtId="1" fontId="22" fillId="0" borderId="1" xfId="0" applyNumberFormat="1" applyFont="1" applyBorder="1" applyAlignment="1">
      <alignment horizontal="center"/>
    </xf>
    <xf numFmtId="1" fontId="10" fillId="0" borderId="1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4" fillId="0" borderId="0" xfId="0" applyFont="1"/>
    <xf numFmtId="14" fontId="22" fillId="0" borderId="0" xfId="0" applyNumberFormat="1" applyFont="1" applyBorder="1" applyAlignment="1">
      <alignment horizontal="left"/>
    </xf>
    <xf numFmtId="1" fontId="15" fillId="0" borderId="0" xfId="0" applyNumberFormat="1" applyFont="1"/>
    <xf numFmtId="1" fontId="22" fillId="0" borderId="5" xfId="0" applyNumberFormat="1" applyFont="1" applyBorder="1" applyAlignment="1">
      <alignment horizontal="center"/>
    </xf>
    <xf numFmtId="0" fontId="22" fillId="0" borderId="6" xfId="0" applyFont="1" applyBorder="1" applyAlignment="1">
      <alignment horizontal="left"/>
    </xf>
    <xf numFmtId="180" fontId="22" fillId="0" borderId="6" xfId="2" applyNumberFormat="1" applyFont="1" applyBorder="1" applyAlignment="1">
      <alignment horizontal="right"/>
    </xf>
    <xf numFmtId="180" fontId="23" fillId="0" borderId="0" xfId="2" applyNumberFormat="1" applyFont="1" applyBorder="1" applyAlignment="1">
      <alignment horizontal="right"/>
    </xf>
    <xf numFmtId="180" fontId="8" fillId="0" borderId="0" xfId="2" applyNumberFormat="1" applyFont="1" applyBorder="1" applyAlignment="1">
      <alignment horizontal="right"/>
    </xf>
    <xf numFmtId="180" fontId="13" fillId="0" borderId="0" xfId="2" applyNumberFormat="1" applyFont="1" applyBorder="1" applyAlignment="1">
      <alignment horizontal="right"/>
    </xf>
    <xf numFmtId="1" fontId="19" fillId="0" borderId="7" xfId="0" applyNumberFormat="1" applyFont="1" applyBorder="1" applyAlignment="1">
      <alignment horizontal="center" vertical="center" wrapText="1"/>
    </xf>
    <xf numFmtId="14" fontId="18" fillId="0" borderId="0" xfId="0" applyNumberFormat="1" applyFont="1" applyBorder="1" applyAlignment="1">
      <alignment horizontal="left"/>
    </xf>
    <xf numFmtId="1" fontId="18" fillId="0" borderId="1" xfId="0" applyNumberFormat="1" applyFont="1" applyBorder="1" applyAlignment="1">
      <alignment horizontal="center"/>
    </xf>
    <xf numFmtId="179" fontId="21" fillId="0" borderId="0" xfId="2" applyNumberFormat="1" applyFont="1"/>
    <xf numFmtId="179" fontId="6" fillId="0" borderId="0" xfId="2" applyNumberFormat="1" applyFont="1"/>
    <xf numFmtId="179" fontId="19" fillId="0" borderId="7" xfId="2" applyNumberFormat="1" applyFont="1" applyBorder="1" applyAlignment="1">
      <alignment horizontal="center" vertical="center" wrapText="1"/>
    </xf>
    <xf numFmtId="179" fontId="13" fillId="0" borderId="0" xfId="2" applyNumberFormat="1" applyFont="1" applyBorder="1" applyAlignment="1">
      <alignment horizontal="right"/>
    </xf>
    <xf numFmtId="179" fontId="6" fillId="0" borderId="0" xfId="2" applyNumberFormat="1" applyFont="1" applyBorder="1"/>
    <xf numFmtId="179" fontId="7" fillId="0" borderId="0" xfId="2" applyNumberFormat="1" applyFont="1" applyBorder="1" applyAlignment="1">
      <alignment horizontal="center"/>
    </xf>
    <xf numFmtId="179" fontId="9" fillId="0" borderId="0" xfId="2" applyNumberFormat="1" applyFont="1" applyBorder="1"/>
    <xf numFmtId="14" fontId="25" fillId="0" borderId="0" xfId="0" applyNumberFormat="1" applyFont="1" applyBorder="1" applyAlignment="1">
      <alignment horizontal="left"/>
    </xf>
    <xf numFmtId="0" fontId="25" fillId="0" borderId="0" xfId="0" applyFont="1"/>
    <xf numFmtId="180" fontId="22" fillId="0" borderId="0" xfId="2" applyNumberFormat="1" applyFont="1" applyBorder="1" applyAlignment="1">
      <alignment horizontal="right"/>
    </xf>
    <xf numFmtId="0" fontId="13" fillId="0" borderId="0" xfId="0" applyFont="1" applyBorder="1" applyAlignment="1"/>
    <xf numFmtId="0" fontId="9" fillId="0" borderId="0" xfId="0" applyFont="1" applyBorder="1" applyAlignment="1">
      <alignment horizontal="center"/>
    </xf>
    <xf numFmtId="179" fontId="9" fillId="0" borderId="0" xfId="2" applyNumberFormat="1" applyFont="1" applyBorder="1" applyAlignment="1">
      <alignment horizontal="right"/>
    </xf>
    <xf numFmtId="1" fontId="4" fillId="0" borderId="2" xfId="0" applyNumberFormat="1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14" fontId="13" fillId="0" borderId="0" xfId="0" applyNumberFormat="1" applyFont="1" applyBorder="1" applyAlignment="1">
      <alignment horizontal="left" wrapText="1"/>
    </xf>
    <xf numFmtId="179" fontId="6" fillId="0" borderId="0" xfId="2" applyFont="1" applyAlignment="1">
      <alignment horizontal="center"/>
    </xf>
    <xf numFmtId="179" fontId="6" fillId="0" borderId="0" xfId="2" applyFont="1" applyAlignment="1">
      <alignment horizontal="left"/>
    </xf>
    <xf numFmtId="179" fontId="6" fillId="0" borderId="0" xfId="2" applyFont="1" applyAlignment="1"/>
    <xf numFmtId="0" fontId="19" fillId="0" borderId="0" xfId="0" applyFont="1"/>
    <xf numFmtId="0" fontId="19" fillId="0" borderId="0" xfId="0" applyFont="1" applyBorder="1" applyAlignment="1">
      <alignment horizontal="left"/>
    </xf>
    <xf numFmtId="1" fontId="19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179" fontId="6" fillId="0" borderId="0" xfId="2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right"/>
    </xf>
    <xf numFmtId="180" fontId="9" fillId="0" borderId="0" xfId="2" applyNumberFormat="1" applyFont="1" applyBorder="1" applyAlignment="1">
      <alignment horizontal="right"/>
    </xf>
    <xf numFmtId="1" fontId="7" fillId="0" borderId="0" xfId="0" applyNumberFormat="1" applyFont="1" applyBorder="1" applyAlignment="1">
      <alignment horizontal="right"/>
    </xf>
    <xf numFmtId="179" fontId="7" fillId="0" borderId="0" xfId="2" applyNumberFormat="1" applyFont="1" applyBorder="1" applyAlignment="1">
      <alignment horizontal="right"/>
    </xf>
    <xf numFmtId="0" fontId="7" fillId="0" borderId="0" xfId="0" applyFont="1" applyBorder="1"/>
    <xf numFmtId="0" fontId="7" fillId="0" borderId="0" xfId="0" applyFont="1"/>
    <xf numFmtId="0" fontId="16" fillId="0" borderId="0" xfId="0" applyFont="1" applyBorder="1" applyAlignment="1">
      <alignment horizontal="left"/>
    </xf>
    <xf numFmtId="2" fontId="13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1" fontId="21" fillId="0" borderId="0" xfId="0" applyNumberFormat="1" applyFont="1" applyFill="1"/>
    <xf numFmtId="1" fontId="6" fillId="0" borderId="0" xfId="0" applyNumberFormat="1" applyFont="1" applyFill="1"/>
    <xf numFmtId="1" fontId="19" fillId="0" borderId="7" xfId="0" applyNumberFormat="1" applyFont="1" applyFill="1" applyBorder="1" applyAlignment="1">
      <alignment horizontal="center" vertical="center" wrapText="1"/>
    </xf>
    <xf numFmtId="180" fontId="22" fillId="0" borderId="6" xfId="2" applyNumberFormat="1" applyFont="1" applyFill="1" applyBorder="1" applyAlignment="1">
      <alignment horizontal="right"/>
    </xf>
    <xf numFmtId="180" fontId="23" fillId="0" borderId="0" xfId="2" applyNumberFormat="1" applyFont="1" applyFill="1" applyBorder="1" applyAlignment="1">
      <alignment horizontal="right"/>
    </xf>
    <xf numFmtId="180" fontId="8" fillId="0" borderId="0" xfId="2" applyNumberFormat="1" applyFont="1" applyFill="1" applyBorder="1" applyAlignment="1">
      <alignment horizontal="right"/>
    </xf>
    <xf numFmtId="180" fontId="13" fillId="0" borderId="0" xfId="2" applyNumberFormat="1" applyFont="1" applyFill="1" applyBorder="1" applyAlignment="1">
      <alignment horizontal="right"/>
    </xf>
    <xf numFmtId="180" fontId="22" fillId="0" borderId="0" xfId="2" applyNumberFormat="1" applyFont="1" applyFill="1" applyBorder="1" applyAlignment="1">
      <alignment horizontal="right"/>
    </xf>
    <xf numFmtId="180" fontId="9" fillId="0" borderId="0" xfId="2" applyNumberFormat="1" applyFont="1" applyFill="1" applyBorder="1" applyAlignment="1">
      <alignment horizontal="right"/>
    </xf>
    <xf numFmtId="179" fontId="19" fillId="0" borderId="0" xfId="2" applyFont="1" applyFill="1"/>
    <xf numFmtId="1" fontId="6" fillId="0" borderId="0" xfId="0" applyNumberFormat="1" applyFont="1" applyFill="1" applyBorder="1"/>
    <xf numFmtId="179" fontId="19" fillId="0" borderId="0" xfId="2" applyFont="1" applyFill="1" applyBorder="1"/>
    <xf numFmtId="9" fontId="7" fillId="0" borderId="0" xfId="0" applyNumberFormat="1" applyFont="1" applyFill="1" applyBorder="1" applyAlignment="1">
      <alignment horizontal="center"/>
    </xf>
    <xf numFmtId="179" fontId="6" fillId="0" borderId="0" xfId="2" applyFont="1" applyFill="1" applyBorder="1" applyAlignment="1">
      <alignment horizontal="center"/>
    </xf>
    <xf numFmtId="179" fontId="6" fillId="0" borderId="0" xfId="2" applyFont="1" applyFill="1" applyBorder="1" applyAlignment="1">
      <alignment horizontal="right"/>
    </xf>
    <xf numFmtId="179" fontId="19" fillId="0" borderId="0" xfId="2" applyFont="1" applyFill="1" applyBorder="1" applyAlignment="1">
      <alignment horizontal="right"/>
    </xf>
    <xf numFmtId="179" fontId="29" fillId="0" borderId="0" xfId="2" applyFont="1" applyFill="1" applyBorder="1" applyAlignment="1">
      <alignment horizontal="right"/>
    </xf>
    <xf numFmtId="1" fontId="9" fillId="0" borderId="0" xfId="0" applyNumberFormat="1" applyFont="1" applyFill="1" applyBorder="1"/>
    <xf numFmtId="0" fontId="19" fillId="0" borderId="0" xfId="0" applyFont="1" applyBorder="1"/>
    <xf numFmtId="0" fontId="15" fillId="0" borderId="0" xfId="0" applyFont="1"/>
    <xf numFmtId="1" fontId="15" fillId="0" borderId="0" xfId="0" applyNumberFormat="1" applyFont="1" applyBorder="1"/>
    <xf numFmtId="1" fontId="4" fillId="0" borderId="0" xfId="0" applyNumberFormat="1" applyFont="1" applyBorder="1" applyAlignment="1">
      <alignment horizontal="center"/>
    </xf>
    <xf numFmtId="1" fontId="19" fillId="0" borderId="0" xfId="0" applyNumberFormat="1" applyFont="1" applyBorder="1"/>
    <xf numFmtId="179" fontId="19" fillId="0" borderId="0" xfId="2" applyNumberFormat="1" applyFont="1" applyBorder="1"/>
    <xf numFmtId="179" fontId="19" fillId="0" borderId="0" xfId="2" applyFont="1" applyFill="1" applyBorder="1" applyAlignment="1"/>
    <xf numFmtId="179" fontId="6" fillId="0" borderId="0" xfId="2" applyFont="1" applyFill="1" applyBorder="1"/>
    <xf numFmtId="14" fontId="9" fillId="0" borderId="0" xfId="0" applyNumberFormat="1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4" fillId="0" borderId="0" xfId="0" applyFont="1"/>
    <xf numFmtId="0" fontId="34" fillId="0" borderId="0" xfId="0" applyFont="1" applyBorder="1"/>
    <xf numFmtId="178" fontId="28" fillId="0" borderId="8" xfId="1" applyFont="1" applyBorder="1" applyAlignment="1">
      <alignment horizontal="center"/>
    </xf>
    <xf numFmtId="0" fontId="5" fillId="0" borderId="9" xfId="0" applyFont="1" applyBorder="1" applyAlignment="1">
      <alignment horizontal="center" vertical="center"/>
    </xf>
    <xf numFmtId="0" fontId="32" fillId="0" borderId="8" xfId="0" applyFont="1" applyBorder="1" applyAlignment="1">
      <alignment vertical="top" wrapText="1"/>
    </xf>
    <xf numFmtId="0" fontId="32" fillId="0" borderId="10" xfId="0" applyFont="1" applyBorder="1" applyAlignment="1">
      <alignment vertical="top" wrapText="1"/>
    </xf>
    <xf numFmtId="0" fontId="38" fillId="0" borderId="10" xfId="0" applyFont="1" applyBorder="1" applyAlignment="1">
      <alignment vertical="top" wrapText="1"/>
    </xf>
    <xf numFmtId="0" fontId="38" fillId="0" borderId="0" xfId="0" applyFont="1" applyBorder="1" applyAlignment="1">
      <alignment vertical="top" wrapText="1"/>
    </xf>
    <xf numFmtId="0" fontId="38" fillId="0" borderId="8" xfId="0" applyFont="1" applyBorder="1" applyAlignment="1">
      <alignment vertical="top" wrapText="1"/>
    </xf>
    <xf numFmtId="179" fontId="19" fillId="0" borderId="0" xfId="2" applyFont="1" applyAlignment="1">
      <alignment horizontal="center"/>
    </xf>
    <xf numFmtId="0" fontId="13" fillId="0" borderId="6" xfId="0" applyFont="1" applyBorder="1" applyAlignment="1">
      <alignment horizontal="left"/>
    </xf>
    <xf numFmtId="0" fontId="18" fillId="0" borderId="1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17" fillId="0" borderId="11" xfId="0" applyFont="1" applyBorder="1"/>
    <xf numFmtId="0" fontId="18" fillId="0" borderId="5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2" fillId="0" borderId="11" xfId="0" applyFont="1" applyBorder="1"/>
    <xf numFmtId="0" fontId="18" fillId="0" borderId="5" xfId="0" applyFont="1" applyBorder="1"/>
    <xf numFmtId="0" fontId="27" fillId="0" borderId="11" xfId="0" applyFont="1" applyBorder="1" applyAlignment="1">
      <alignment horizontal="center"/>
    </xf>
    <xf numFmtId="1" fontId="18" fillId="0" borderId="11" xfId="0" applyNumberFormat="1" applyFont="1" applyBorder="1" applyAlignment="1">
      <alignment horizontal="center"/>
    </xf>
    <xf numFmtId="1" fontId="10" fillId="0" borderId="7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79" fontId="6" fillId="0" borderId="0" xfId="2" applyNumberFormat="1" applyFont="1" applyFill="1"/>
    <xf numFmtId="179" fontId="6" fillId="0" borderId="0" xfId="2" applyFont="1"/>
    <xf numFmtId="0" fontId="17" fillId="0" borderId="7" xfId="0" applyFont="1" applyBorder="1" applyAlignment="1">
      <alignment horizontal="center"/>
    </xf>
    <xf numFmtId="1" fontId="18" fillId="0" borderId="4" xfId="0" applyNumberFormat="1" applyFont="1" applyBorder="1" applyAlignment="1">
      <alignment horizontal="center"/>
    </xf>
    <xf numFmtId="1" fontId="18" fillId="0" borderId="7" xfId="0" applyNumberFormat="1" applyFont="1" applyBorder="1" applyAlignment="1">
      <alignment horizontal="center"/>
    </xf>
    <xf numFmtId="0" fontId="41" fillId="0" borderId="9" xfId="0" applyFont="1" applyBorder="1" applyAlignment="1">
      <alignment horizontal="center" vertical="center" wrapText="1"/>
    </xf>
    <xf numFmtId="179" fontId="41" fillId="0" borderId="9" xfId="2" applyFont="1" applyBorder="1" applyAlignment="1">
      <alignment horizontal="center" vertical="center" wrapText="1"/>
    </xf>
    <xf numFmtId="0" fontId="42" fillId="0" borderId="0" xfId="0" applyFont="1" applyBorder="1" applyAlignment="1">
      <alignment vertical="top" wrapText="1"/>
    </xf>
    <xf numFmtId="179" fontId="23" fillId="0" borderId="0" xfId="2" applyNumberFormat="1" applyFont="1" applyBorder="1" applyAlignment="1">
      <alignment horizontal="right"/>
    </xf>
    <xf numFmtId="179" fontId="8" fillId="0" borderId="0" xfId="2" applyNumberFormat="1" applyFont="1" applyBorder="1" applyAlignment="1">
      <alignment horizontal="right"/>
    </xf>
    <xf numFmtId="179" fontId="13" fillId="0" borderId="0" xfId="2" applyNumberFormat="1" applyFont="1" applyFill="1" applyBorder="1" applyAlignment="1">
      <alignment horizontal="right"/>
    </xf>
    <xf numFmtId="179" fontId="8" fillId="0" borderId="0" xfId="2" applyNumberFormat="1" applyFont="1" applyFill="1" applyBorder="1" applyAlignment="1">
      <alignment horizontal="right"/>
    </xf>
    <xf numFmtId="179" fontId="22" fillId="0" borderId="0" xfId="2" applyNumberFormat="1" applyFont="1" applyFill="1" applyBorder="1" applyAlignment="1">
      <alignment horizontal="right"/>
    </xf>
    <xf numFmtId="179" fontId="31" fillId="0" borderId="0" xfId="2" applyFont="1" applyFill="1" applyBorder="1" applyAlignment="1">
      <alignment horizontal="right"/>
    </xf>
    <xf numFmtId="179" fontId="40" fillId="0" borderId="0" xfId="2" applyNumberFormat="1" applyFont="1" applyFill="1" applyBorder="1" applyAlignment="1">
      <alignment horizontal="right"/>
    </xf>
    <xf numFmtId="179" fontId="39" fillId="0" borderId="0" xfId="2" applyNumberFormat="1" applyFont="1" applyFill="1" applyBorder="1" applyAlignment="1">
      <alignment horizontal="right"/>
    </xf>
    <xf numFmtId="2" fontId="26" fillId="0" borderId="6" xfId="2" applyNumberFormat="1" applyFont="1" applyFill="1" applyBorder="1" applyAlignment="1">
      <alignment horizontal="right"/>
    </xf>
    <xf numFmtId="2" fontId="26" fillId="0" borderId="12" xfId="2" applyNumberFormat="1" applyFont="1" applyFill="1" applyBorder="1" applyAlignment="1">
      <alignment horizontal="right"/>
    </xf>
    <xf numFmtId="0" fontId="11" fillId="0" borderId="13" xfId="0" applyFont="1" applyBorder="1"/>
    <xf numFmtId="179" fontId="8" fillId="0" borderId="13" xfId="2" applyNumberFormat="1" applyFont="1" applyBorder="1" applyAlignment="1">
      <alignment horizontal="right"/>
    </xf>
    <xf numFmtId="179" fontId="13" fillId="0" borderId="13" xfId="2" applyFont="1" applyBorder="1"/>
    <xf numFmtId="179" fontId="6" fillId="0" borderId="13" xfId="2" applyFont="1" applyBorder="1"/>
    <xf numFmtId="179" fontId="8" fillId="0" borderId="13" xfId="2" applyFont="1" applyBorder="1" applyAlignment="1">
      <alignment horizontal="right"/>
    </xf>
    <xf numFmtId="179" fontId="8" fillId="0" borderId="13" xfId="2" applyFont="1" applyFill="1" applyBorder="1" applyAlignment="1">
      <alignment horizontal="right"/>
    </xf>
    <xf numFmtId="180" fontId="13" fillId="0" borderId="0" xfId="2" applyNumberFormat="1" applyFont="1" applyBorder="1"/>
    <xf numFmtId="179" fontId="31" fillId="0" borderId="13" xfId="2" applyFont="1" applyFill="1" applyBorder="1" applyAlignment="1">
      <alignment horizontal="right"/>
    </xf>
    <xf numFmtId="196" fontId="9" fillId="0" borderId="0" xfId="0" applyNumberFormat="1" applyFont="1" applyBorder="1"/>
    <xf numFmtId="196" fontId="13" fillId="0" borderId="0" xfId="0" applyNumberFormat="1" applyFont="1" applyBorder="1"/>
    <xf numFmtId="196" fontId="22" fillId="0" borderId="0" xfId="0" applyNumberFormat="1" applyFont="1" applyBorder="1"/>
    <xf numFmtId="196" fontId="44" fillId="0" borderId="0" xfId="0" applyNumberFormat="1" applyFont="1" applyBorder="1"/>
    <xf numFmtId="196" fontId="22" fillId="0" borderId="0" xfId="2" applyNumberFormat="1" applyFont="1" applyBorder="1" applyAlignment="1">
      <alignment horizontal="right"/>
    </xf>
    <xf numFmtId="179" fontId="22" fillId="0" borderId="13" xfId="2" applyFont="1" applyBorder="1"/>
    <xf numFmtId="179" fontId="44" fillId="0" borderId="13" xfId="2" applyFont="1" applyBorder="1"/>
    <xf numFmtId="1" fontId="18" fillId="0" borderId="3" xfId="0" applyNumberFormat="1" applyFont="1" applyBorder="1" applyAlignment="1">
      <alignment horizontal="center"/>
    </xf>
    <xf numFmtId="0" fontId="13" fillId="0" borderId="14" xfId="0" applyFont="1" applyBorder="1" applyAlignment="1">
      <alignment horizontal="left"/>
    </xf>
    <xf numFmtId="0" fontId="13" fillId="0" borderId="14" xfId="0" applyFont="1" applyBorder="1" applyAlignment="1">
      <alignment horizontal="center"/>
    </xf>
    <xf numFmtId="180" fontId="13" fillId="0" borderId="14" xfId="2" applyNumberFormat="1" applyFont="1" applyFill="1" applyBorder="1" applyAlignment="1">
      <alignment horizontal="right"/>
    </xf>
    <xf numFmtId="180" fontId="13" fillId="0" borderId="14" xfId="2" applyNumberFormat="1" applyFont="1" applyBorder="1" applyAlignment="1">
      <alignment horizontal="right"/>
    </xf>
    <xf numFmtId="179" fontId="13" fillId="0" borderId="14" xfId="2" applyNumberFormat="1" applyFont="1" applyFill="1" applyBorder="1" applyAlignment="1">
      <alignment horizontal="right"/>
    </xf>
    <xf numFmtId="196" fontId="13" fillId="0" borderId="14" xfId="0" applyNumberFormat="1" applyFont="1" applyBorder="1"/>
    <xf numFmtId="0" fontId="13" fillId="0" borderId="15" xfId="0" applyFont="1" applyBorder="1"/>
    <xf numFmtId="179" fontId="13" fillId="0" borderId="13" xfId="2" applyNumberFormat="1" applyFont="1" applyBorder="1"/>
    <xf numFmtId="14" fontId="25" fillId="0" borderId="0" xfId="0" applyNumberFormat="1" applyFont="1" applyBorder="1" applyAlignment="1">
      <alignment horizontal="center"/>
    </xf>
    <xf numFmtId="179" fontId="19" fillId="0" borderId="0" xfId="2" applyFont="1"/>
    <xf numFmtId="0" fontId="5" fillId="0" borderId="16" xfId="0" applyFont="1" applyBorder="1" applyAlignment="1">
      <alignment horizontal="center" vertical="center"/>
    </xf>
    <xf numFmtId="180" fontId="13" fillId="0" borderId="0" xfId="2" applyNumberFormat="1" applyFont="1" applyFill="1" applyBorder="1"/>
    <xf numFmtId="0" fontId="5" fillId="0" borderId="0" xfId="0" applyFont="1" applyBorder="1" applyAlignment="1">
      <alignment vertical="top" wrapText="1"/>
    </xf>
    <xf numFmtId="0" fontId="32" fillId="0" borderId="0" xfId="0" applyFont="1" applyBorder="1" applyAlignment="1">
      <alignment vertical="top" wrapText="1"/>
    </xf>
    <xf numFmtId="0" fontId="32" fillId="0" borderId="17" xfId="0" applyFont="1" applyBorder="1" applyAlignment="1">
      <alignment horizontal="left" vertical="center" wrapText="1"/>
    </xf>
    <xf numFmtId="0" fontId="32" fillId="0" borderId="9" xfId="0" applyFont="1" applyBorder="1" applyAlignment="1">
      <alignment horizontal="left" vertical="center" wrapText="1"/>
    </xf>
    <xf numFmtId="0" fontId="32" fillId="0" borderId="16" xfId="0" applyFont="1" applyBorder="1" applyAlignment="1">
      <alignment horizontal="left" vertical="center" wrapText="1"/>
    </xf>
    <xf numFmtId="0" fontId="32" fillId="0" borderId="18" xfId="0" applyFont="1" applyBorder="1" applyAlignment="1">
      <alignment horizontal="left" vertical="center" wrapText="1"/>
    </xf>
    <xf numFmtId="0" fontId="45" fillId="0" borderId="9" xfId="0" applyFont="1" applyBorder="1" applyAlignment="1">
      <alignment horizontal="center" vertical="center" wrapText="1"/>
    </xf>
    <xf numFmtId="0" fontId="35" fillId="0" borderId="9" xfId="0" applyFont="1" applyBorder="1" applyAlignment="1">
      <alignment horizontal="center" vertical="center" wrapText="1"/>
    </xf>
    <xf numFmtId="2" fontId="43" fillId="0" borderId="9" xfId="0" applyNumberFormat="1" applyFont="1" applyBorder="1" applyAlignment="1">
      <alignment horizontal="center" vertical="center" wrapText="1"/>
    </xf>
    <xf numFmtId="0" fontId="43" fillId="0" borderId="9" xfId="0" applyFont="1" applyBorder="1" applyAlignment="1">
      <alignment horizontal="center" wrapText="1"/>
    </xf>
    <xf numFmtId="0" fontId="42" fillId="0" borderId="9" xfId="0" applyFont="1" applyBorder="1" applyAlignment="1">
      <alignment horizontal="left" vertical="center" wrapText="1"/>
    </xf>
    <xf numFmtId="2" fontId="37" fillId="0" borderId="9" xfId="0" applyNumberFormat="1" applyFont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 wrapText="1"/>
    </xf>
    <xf numFmtId="2" fontId="45" fillId="0" borderId="9" xfId="0" applyNumberFormat="1" applyFont="1" applyBorder="1" applyAlignment="1">
      <alignment horizontal="center" vertical="center" wrapText="1"/>
    </xf>
    <xf numFmtId="2" fontId="37" fillId="0" borderId="19" xfId="0" applyNumberFormat="1" applyFont="1" applyBorder="1" applyAlignment="1">
      <alignment horizontal="center" vertical="center" wrapText="1"/>
    </xf>
    <xf numFmtId="0" fontId="37" fillId="0" borderId="16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left" wrapText="1"/>
    </xf>
    <xf numFmtId="0" fontId="5" fillId="0" borderId="2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32" fillId="0" borderId="21" xfId="0" applyFont="1" applyBorder="1" applyAlignment="1">
      <alignment horizontal="left" vertical="center" wrapText="1"/>
    </xf>
    <xf numFmtId="0" fontId="32" fillId="0" borderId="17" xfId="0" applyFont="1" applyBorder="1" applyAlignment="1">
      <alignment horizontal="left" vertical="center" wrapText="1"/>
    </xf>
    <xf numFmtId="2" fontId="45" fillId="0" borderId="20" xfId="0" applyNumberFormat="1" applyFont="1" applyBorder="1" applyAlignment="1">
      <alignment horizontal="center" vertical="center" wrapText="1"/>
    </xf>
    <xf numFmtId="2" fontId="45" fillId="0" borderId="16" xfId="0" applyNumberFormat="1" applyFont="1" applyBorder="1" applyAlignment="1">
      <alignment horizontal="center" vertical="center" wrapText="1"/>
    </xf>
    <xf numFmtId="0" fontId="35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178" fontId="35" fillId="0" borderId="0" xfId="1" applyFont="1" applyBorder="1" applyAlignment="1">
      <alignment horizontal="center"/>
    </xf>
    <xf numFmtId="0" fontId="42" fillId="0" borderId="22" xfId="0" applyFont="1" applyBorder="1" applyAlignment="1">
      <alignment horizontal="left" vertical="center" wrapText="1"/>
    </xf>
    <xf numFmtId="0" fontId="42" fillId="0" borderId="17" xfId="0" applyFont="1" applyBorder="1" applyAlignment="1">
      <alignment horizontal="left" vertical="center" wrapText="1"/>
    </xf>
    <xf numFmtId="0" fontId="42" fillId="0" borderId="20" xfId="0" applyFont="1" applyBorder="1" applyAlignment="1">
      <alignment horizontal="left" vertical="center" wrapText="1"/>
    </xf>
    <xf numFmtId="0" fontId="42" fillId="0" borderId="16" xfId="0" applyFont="1" applyBorder="1" applyAlignment="1">
      <alignment horizontal="left" vertical="center" wrapText="1"/>
    </xf>
    <xf numFmtId="2" fontId="37" fillId="0" borderId="20" xfId="0" applyNumberFormat="1" applyFont="1" applyBorder="1" applyAlignment="1">
      <alignment horizontal="center" vertical="center" wrapText="1"/>
    </xf>
    <xf numFmtId="0" fontId="37" fillId="0" borderId="19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178" fontId="41" fillId="0" borderId="0" xfId="1" applyFont="1" applyBorder="1" applyAlignment="1">
      <alignment horizontal="center" wrapText="1"/>
    </xf>
    <xf numFmtId="1" fontId="28" fillId="0" borderId="0" xfId="0" applyNumberFormat="1" applyFont="1" applyAlignment="1">
      <alignment horizontal="center"/>
    </xf>
    <xf numFmtId="1" fontId="28" fillId="0" borderId="0" xfId="0" applyNumberFormat="1" applyFont="1" applyAlignment="1">
      <alignment horizontal="center" vertical="top"/>
    </xf>
    <xf numFmtId="0" fontId="19" fillId="0" borderId="23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</cellXfs>
  <cellStyles count="3">
    <cellStyle name="Денежный" xfId="1" builtinId="4"/>
    <cellStyle name="Обычный" xfId="0" builtinId="0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9"/>
  <sheetViews>
    <sheetView workbookViewId="0">
      <selection activeCell="C16" sqref="C16"/>
    </sheetView>
  </sheetViews>
  <sheetFormatPr defaultColWidth="8.85546875" defaultRowHeight="18.75" x14ac:dyDescent="0.3"/>
  <cols>
    <col min="1" max="1" width="5.85546875" style="120" customWidth="1"/>
    <col min="2" max="2" width="56.140625" style="120" customWidth="1"/>
    <col min="3" max="3" width="41.85546875" style="120" customWidth="1"/>
    <col min="4" max="16384" width="8.85546875" style="120"/>
  </cols>
  <sheetData>
    <row r="1" spans="1:4" ht="30" customHeight="1" x14ac:dyDescent="0.4">
      <c r="A1" s="211" t="s">
        <v>61</v>
      </c>
      <c r="B1" s="211"/>
      <c r="C1" s="211"/>
    </row>
    <row r="2" spans="1:4" ht="30" customHeight="1" x14ac:dyDescent="0.4">
      <c r="A2" s="212" t="s">
        <v>75</v>
      </c>
      <c r="B2" s="212"/>
      <c r="C2" s="212"/>
    </row>
    <row r="3" spans="1:4" ht="30" customHeight="1" x14ac:dyDescent="0.4">
      <c r="A3" s="213" t="s">
        <v>123</v>
      </c>
      <c r="B3" s="213"/>
      <c r="C3" s="213"/>
    </row>
    <row r="4" spans="1:4" ht="19.5" thickBot="1" x14ac:dyDescent="0.35">
      <c r="A4" s="122"/>
      <c r="B4" s="122"/>
      <c r="C4" s="122"/>
    </row>
    <row r="5" spans="1:4" ht="41.25" customHeight="1" thickBot="1" x14ac:dyDescent="0.35">
      <c r="A5" s="123" t="s">
        <v>56</v>
      </c>
      <c r="B5" s="147" t="s">
        <v>58</v>
      </c>
      <c r="C5" s="148" t="s">
        <v>74</v>
      </c>
    </row>
    <row r="6" spans="1:4" ht="27" customHeight="1" x14ac:dyDescent="0.3">
      <c r="A6" s="205">
        <v>1</v>
      </c>
      <c r="B6" s="214" t="s">
        <v>112</v>
      </c>
      <c r="C6" s="202">
        <v>29.73</v>
      </c>
    </row>
    <row r="7" spans="1:4" ht="91.5" customHeight="1" thickBot="1" x14ac:dyDescent="0.35">
      <c r="A7" s="206"/>
      <c r="B7" s="215"/>
      <c r="C7" s="203"/>
    </row>
    <row r="8" spans="1:4" ht="10.5" customHeight="1" x14ac:dyDescent="0.3">
      <c r="A8" s="119"/>
      <c r="B8" s="125"/>
      <c r="C8" s="126"/>
      <c r="D8" s="121"/>
    </row>
    <row r="9" spans="1:4" ht="24" customHeight="1" x14ac:dyDescent="0.3">
      <c r="A9" s="119"/>
      <c r="B9" s="188" t="s">
        <v>57</v>
      </c>
      <c r="C9" s="189"/>
      <c r="D9" s="189"/>
    </row>
    <row r="10" spans="1:4" ht="59.25" customHeight="1" x14ac:dyDescent="0.3">
      <c r="A10" s="204" t="s">
        <v>102</v>
      </c>
      <c r="B10" s="204"/>
      <c r="C10" s="204"/>
      <c r="D10" s="121"/>
    </row>
    <row r="11" spans="1:4" ht="4.9000000000000004" customHeight="1" thickBot="1" x14ac:dyDescent="0.35">
      <c r="A11" s="119"/>
      <c r="B11" s="124"/>
      <c r="C11" s="128"/>
      <c r="D11" s="121"/>
    </row>
    <row r="12" spans="1:4" ht="18.75" customHeight="1" x14ac:dyDescent="0.3">
      <c r="A12" s="205">
        <v>2</v>
      </c>
      <c r="B12" s="207" t="s">
        <v>111</v>
      </c>
      <c r="C12" s="209" t="s">
        <v>130</v>
      </c>
      <c r="D12" s="121"/>
    </row>
    <row r="13" spans="1:4" ht="64.5" customHeight="1" thickBot="1" x14ac:dyDescent="0.35">
      <c r="A13" s="206"/>
      <c r="B13" s="208"/>
      <c r="C13" s="210"/>
    </row>
    <row r="14" spans="1:4" ht="90" customHeight="1" thickBot="1" x14ac:dyDescent="0.35">
      <c r="A14" s="186">
        <v>3</v>
      </c>
      <c r="B14" s="190" t="s">
        <v>99</v>
      </c>
      <c r="C14" s="195" t="s">
        <v>131</v>
      </c>
    </row>
    <row r="15" spans="1:4" ht="67.5" customHeight="1" thickBot="1" x14ac:dyDescent="0.35">
      <c r="A15" s="123">
        <v>4</v>
      </c>
      <c r="B15" s="190" t="s">
        <v>100</v>
      </c>
      <c r="C15" s="194" t="s">
        <v>101</v>
      </c>
    </row>
    <row r="16" spans="1:4" ht="84" customHeight="1" thickBot="1" x14ac:dyDescent="0.35">
      <c r="A16" s="123">
        <v>5</v>
      </c>
      <c r="B16" s="191" t="s">
        <v>43</v>
      </c>
      <c r="C16" s="196" t="s">
        <v>132</v>
      </c>
    </row>
    <row r="17" spans="1:3" ht="84" customHeight="1" thickBot="1" x14ac:dyDescent="0.35">
      <c r="A17" s="123">
        <v>6</v>
      </c>
      <c r="B17" s="192" t="s">
        <v>60</v>
      </c>
      <c r="C17" s="196" t="s">
        <v>133</v>
      </c>
    </row>
    <row r="18" spans="1:3" ht="75.75" customHeight="1" thickBot="1" x14ac:dyDescent="0.35">
      <c r="A18" s="123">
        <v>7</v>
      </c>
      <c r="B18" s="193" t="s">
        <v>55</v>
      </c>
      <c r="C18" s="200" t="s">
        <v>134</v>
      </c>
    </row>
    <row r="19" spans="1:3" ht="72" customHeight="1" thickBot="1" x14ac:dyDescent="0.35">
      <c r="A19" s="123">
        <v>8</v>
      </c>
      <c r="B19" s="193" t="s">
        <v>110</v>
      </c>
      <c r="C19" s="194" t="s">
        <v>124</v>
      </c>
    </row>
  </sheetData>
  <mergeCells count="10">
    <mergeCell ref="C6:C7"/>
    <mergeCell ref="A10:C10"/>
    <mergeCell ref="A12:A13"/>
    <mergeCell ref="B12:B13"/>
    <mergeCell ref="C12:C13"/>
    <mergeCell ref="A1:C1"/>
    <mergeCell ref="A2:C2"/>
    <mergeCell ref="A3:C3"/>
    <mergeCell ref="A6:A7"/>
    <mergeCell ref="B6:B7"/>
  </mergeCells>
  <phoneticPr fontId="33" type="noConversion"/>
  <pageMargins left="0.70866141732283472" right="0.70866141732283472" top="0.74803149606299213" bottom="0.74803149606299213" header="0.31496062992125984" footer="0.31496062992125984"/>
  <pageSetup paperSize="9" scale="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6"/>
  <sheetViews>
    <sheetView topLeftCell="A13" workbookViewId="0">
      <selection activeCell="A4" sqref="A4"/>
    </sheetView>
  </sheetViews>
  <sheetFormatPr defaultColWidth="8.85546875" defaultRowHeight="18.75" x14ac:dyDescent="0.3"/>
  <cols>
    <col min="1" max="1" width="5.85546875" style="120" customWidth="1"/>
    <col min="2" max="2" width="56.140625" style="120" customWidth="1"/>
    <col min="3" max="3" width="49.85546875" style="120" customWidth="1"/>
    <col min="4" max="16384" width="8.85546875" style="120"/>
  </cols>
  <sheetData>
    <row r="1" spans="1:4" ht="30" customHeight="1" x14ac:dyDescent="0.4">
      <c r="A1" s="211" t="s">
        <v>61</v>
      </c>
      <c r="B1" s="211"/>
      <c r="C1" s="211"/>
    </row>
    <row r="2" spans="1:4" ht="30" customHeight="1" x14ac:dyDescent="0.4">
      <c r="A2" s="212" t="s">
        <v>114</v>
      </c>
      <c r="B2" s="212"/>
      <c r="C2" s="212"/>
    </row>
    <row r="3" spans="1:4" ht="30" customHeight="1" x14ac:dyDescent="0.4">
      <c r="A3" s="213" t="s">
        <v>137</v>
      </c>
      <c r="B3" s="213"/>
      <c r="C3" s="213"/>
    </row>
    <row r="4" spans="1:4" ht="19.5" thickBot="1" x14ac:dyDescent="0.35">
      <c r="A4" s="122"/>
      <c r="B4" s="122"/>
      <c r="C4" s="122"/>
    </row>
    <row r="5" spans="1:4" ht="41.25" customHeight="1" thickBot="1" x14ac:dyDescent="0.35">
      <c r="A5" s="123" t="s">
        <v>56</v>
      </c>
      <c r="B5" s="147" t="s">
        <v>58</v>
      </c>
      <c r="C5" s="148" t="s">
        <v>74</v>
      </c>
    </row>
    <row r="6" spans="1:4" ht="27" customHeight="1" x14ac:dyDescent="0.3">
      <c r="A6" s="205">
        <v>1</v>
      </c>
      <c r="B6" s="216" t="s">
        <v>115</v>
      </c>
      <c r="C6" s="218">
        <v>790</v>
      </c>
    </row>
    <row r="7" spans="1:4" ht="91.5" customHeight="1" thickBot="1" x14ac:dyDescent="0.35">
      <c r="A7" s="206"/>
      <c r="B7" s="217"/>
      <c r="C7" s="203"/>
    </row>
    <row r="8" spans="1:4" ht="10.5" customHeight="1" x14ac:dyDescent="0.3">
      <c r="A8" s="119"/>
      <c r="B8" s="189"/>
      <c r="C8" s="127"/>
      <c r="D8" s="121"/>
    </row>
    <row r="9" spans="1:4" ht="22.5" customHeight="1" x14ac:dyDescent="0.3">
      <c r="A9" s="119"/>
      <c r="B9" s="149" t="s">
        <v>57</v>
      </c>
      <c r="C9" s="127"/>
      <c r="D9" s="121"/>
    </row>
    <row r="10" spans="1:4" ht="59.25" customHeight="1" x14ac:dyDescent="0.3">
      <c r="A10" s="204" t="s">
        <v>116</v>
      </c>
      <c r="B10" s="204"/>
      <c r="C10" s="204"/>
      <c r="D10" s="121"/>
    </row>
    <row r="11" spans="1:4" ht="4.9000000000000004" customHeight="1" thickBot="1" x14ac:dyDescent="0.35">
      <c r="A11" s="119"/>
      <c r="B11" s="124"/>
      <c r="C11" s="128"/>
      <c r="D11" s="121"/>
    </row>
    <row r="12" spans="1:4" ht="18.75" customHeight="1" x14ac:dyDescent="0.3">
      <c r="A12" s="205">
        <v>2</v>
      </c>
      <c r="B12" s="207" t="s">
        <v>111</v>
      </c>
      <c r="C12" s="209" t="s">
        <v>119</v>
      </c>
      <c r="D12" s="121"/>
    </row>
    <row r="13" spans="1:4" ht="54" customHeight="1" thickBot="1" x14ac:dyDescent="0.35">
      <c r="A13" s="206"/>
      <c r="B13" s="208"/>
      <c r="C13" s="210"/>
    </row>
    <row r="14" spans="1:4" ht="66.75" customHeight="1" thickBot="1" x14ac:dyDescent="0.35">
      <c r="A14" s="186">
        <v>3</v>
      </c>
      <c r="B14" s="190" t="s">
        <v>117</v>
      </c>
      <c r="C14" s="201" t="s">
        <v>119</v>
      </c>
    </row>
    <row r="15" spans="1:4" ht="67.5" customHeight="1" thickBot="1" x14ac:dyDescent="0.35">
      <c r="A15" s="123">
        <v>4</v>
      </c>
      <c r="B15" s="190" t="s">
        <v>118</v>
      </c>
      <c r="C15" s="201" t="s">
        <v>119</v>
      </c>
    </row>
    <row r="16" spans="1:4" ht="84" customHeight="1" thickBot="1" x14ac:dyDescent="0.35">
      <c r="A16" s="123">
        <v>5</v>
      </c>
      <c r="B16" s="191" t="s">
        <v>110</v>
      </c>
      <c r="C16" s="201" t="s">
        <v>119</v>
      </c>
    </row>
  </sheetData>
  <mergeCells count="10">
    <mergeCell ref="A10:C10"/>
    <mergeCell ref="A12:A13"/>
    <mergeCell ref="B12:B13"/>
    <mergeCell ref="C12:C13"/>
    <mergeCell ref="A1:C1"/>
    <mergeCell ref="A2:C2"/>
    <mergeCell ref="A3:C3"/>
    <mergeCell ref="A6:A7"/>
    <mergeCell ref="B6:B7"/>
    <mergeCell ref="C6:C7"/>
  </mergeCells>
  <pageMargins left="0.70866141732283472" right="0.70866141732283472" top="0.74803149606299213" bottom="0.74803149606299213" header="0.31496062992125984" footer="0.31496062992125984"/>
  <pageSetup paperSize="9" scale="7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1"/>
  <sheetViews>
    <sheetView workbookViewId="0">
      <selection activeCell="C19" sqref="C19"/>
    </sheetView>
  </sheetViews>
  <sheetFormatPr defaultColWidth="8.85546875" defaultRowHeight="18.75" x14ac:dyDescent="0.3"/>
  <cols>
    <col min="1" max="1" width="5.85546875" style="120" customWidth="1"/>
    <col min="2" max="2" width="56.140625" style="120" customWidth="1"/>
    <col min="3" max="3" width="51" style="120" customWidth="1"/>
    <col min="4" max="16384" width="8.85546875" style="120"/>
  </cols>
  <sheetData>
    <row r="1" spans="1:4" ht="30" customHeight="1" x14ac:dyDescent="0.4">
      <c r="A1" s="211" t="s">
        <v>61</v>
      </c>
      <c r="B1" s="211"/>
      <c r="C1" s="211"/>
    </row>
    <row r="2" spans="1:4" ht="30" customHeight="1" x14ac:dyDescent="0.4">
      <c r="A2" s="212" t="s">
        <v>62</v>
      </c>
      <c r="B2" s="212"/>
      <c r="C2" s="212"/>
    </row>
    <row r="3" spans="1:4" ht="30" customHeight="1" x14ac:dyDescent="0.4">
      <c r="A3" s="213" t="s">
        <v>123</v>
      </c>
      <c r="B3" s="213"/>
      <c r="C3" s="213"/>
    </row>
    <row r="4" spans="1:4" ht="43.5" customHeight="1" x14ac:dyDescent="0.3">
      <c r="A4" s="221" t="s">
        <v>125</v>
      </c>
      <c r="B4" s="221"/>
      <c r="C4" s="221"/>
    </row>
    <row r="5" spans="1:4" ht="19.5" thickBot="1" x14ac:dyDescent="0.35">
      <c r="A5" s="122"/>
      <c r="B5" s="122"/>
      <c r="C5" s="122"/>
    </row>
    <row r="6" spans="1:4" ht="41.25" customHeight="1" thickBot="1" x14ac:dyDescent="0.35">
      <c r="A6" s="123" t="s">
        <v>56</v>
      </c>
      <c r="B6" s="147" t="s">
        <v>58</v>
      </c>
      <c r="C6" s="148" t="s">
        <v>74</v>
      </c>
    </row>
    <row r="7" spans="1:4" ht="27" customHeight="1" x14ac:dyDescent="0.3">
      <c r="A7" s="205">
        <v>1</v>
      </c>
      <c r="B7" s="214" t="s">
        <v>112</v>
      </c>
      <c r="C7" s="202">
        <v>29.73</v>
      </c>
    </row>
    <row r="8" spans="1:4" ht="91.5" customHeight="1" thickBot="1" x14ac:dyDescent="0.35">
      <c r="A8" s="220"/>
      <c r="B8" s="214"/>
      <c r="C8" s="219"/>
    </row>
    <row r="9" spans="1:4" ht="91.5" customHeight="1" thickBot="1" x14ac:dyDescent="0.35">
      <c r="A9" s="123">
        <v>2</v>
      </c>
      <c r="B9" s="198" t="s">
        <v>113</v>
      </c>
      <c r="C9" s="199">
        <v>44</v>
      </c>
    </row>
    <row r="10" spans="1:4" ht="10.5" customHeight="1" x14ac:dyDescent="0.3">
      <c r="A10" s="119"/>
      <c r="B10" s="189"/>
      <c r="C10" s="127"/>
      <c r="D10" s="121"/>
    </row>
    <row r="11" spans="1:4" ht="22.5" customHeight="1" x14ac:dyDescent="0.3">
      <c r="A11" s="119"/>
      <c r="B11" s="149" t="s">
        <v>57</v>
      </c>
      <c r="C11" s="127"/>
      <c r="D11" s="121"/>
    </row>
    <row r="12" spans="1:4" ht="59.25" customHeight="1" x14ac:dyDescent="0.3">
      <c r="A12" s="204" t="s">
        <v>102</v>
      </c>
      <c r="B12" s="204"/>
      <c r="C12" s="204"/>
      <c r="D12" s="121"/>
    </row>
    <row r="13" spans="1:4" ht="4.9000000000000004" customHeight="1" thickBot="1" x14ac:dyDescent="0.35">
      <c r="A13" s="119"/>
      <c r="B13" s="124"/>
      <c r="C13" s="128"/>
      <c r="D13" s="121"/>
    </row>
    <row r="14" spans="1:4" ht="18.75" customHeight="1" x14ac:dyDescent="0.3">
      <c r="A14" s="205">
        <v>3</v>
      </c>
      <c r="B14" s="207" t="s">
        <v>111</v>
      </c>
      <c r="C14" s="209" t="s">
        <v>126</v>
      </c>
      <c r="D14" s="121"/>
    </row>
    <row r="15" spans="1:4" ht="54" customHeight="1" thickBot="1" x14ac:dyDescent="0.35">
      <c r="A15" s="206"/>
      <c r="B15" s="208"/>
      <c r="C15" s="210"/>
    </row>
    <row r="16" spans="1:4" ht="61.5" customHeight="1" thickBot="1" x14ac:dyDescent="0.35">
      <c r="A16" s="186">
        <v>4</v>
      </c>
      <c r="B16" s="190" t="s">
        <v>99</v>
      </c>
      <c r="C16" s="195" t="s">
        <v>127</v>
      </c>
    </row>
    <row r="17" spans="1:3" ht="61.5" customHeight="1" thickBot="1" x14ac:dyDescent="0.35">
      <c r="A17" s="123">
        <v>5</v>
      </c>
      <c r="B17" s="190" t="s">
        <v>100</v>
      </c>
      <c r="C17" s="194" t="s">
        <v>101</v>
      </c>
    </row>
    <row r="18" spans="1:3" ht="96" customHeight="1" thickBot="1" x14ac:dyDescent="0.35">
      <c r="A18" s="123">
        <v>6</v>
      </c>
      <c r="B18" s="191" t="s">
        <v>43</v>
      </c>
      <c r="C18" s="196" t="s">
        <v>136</v>
      </c>
    </row>
    <row r="19" spans="1:3" ht="61.5" customHeight="1" thickBot="1" x14ac:dyDescent="0.35">
      <c r="A19" s="123">
        <v>7</v>
      </c>
      <c r="B19" s="192" t="s">
        <v>60</v>
      </c>
      <c r="C19" s="196" t="s">
        <v>128</v>
      </c>
    </row>
    <row r="20" spans="1:3" ht="61.5" customHeight="1" thickBot="1" x14ac:dyDescent="0.4">
      <c r="A20" s="123">
        <v>8</v>
      </c>
      <c r="B20" s="193" t="s">
        <v>55</v>
      </c>
      <c r="C20" s="197" t="s">
        <v>129</v>
      </c>
    </row>
    <row r="21" spans="1:3" ht="61.5" customHeight="1" thickBot="1" x14ac:dyDescent="0.35">
      <c r="A21" s="123">
        <v>9</v>
      </c>
      <c r="B21" s="193" t="s">
        <v>110</v>
      </c>
      <c r="C21" s="194" t="s">
        <v>124</v>
      </c>
    </row>
  </sheetData>
  <mergeCells count="11">
    <mergeCell ref="A4:C4"/>
    <mergeCell ref="A12:C12"/>
    <mergeCell ref="A14:A15"/>
    <mergeCell ref="B14:B15"/>
    <mergeCell ref="A1:C1"/>
    <mergeCell ref="C7:C8"/>
    <mergeCell ref="C14:C15"/>
    <mergeCell ref="A2:C2"/>
    <mergeCell ref="A3:C3"/>
    <mergeCell ref="B7:B8"/>
    <mergeCell ref="A7:A8"/>
  </mergeCells>
  <phoneticPr fontId="33" type="noConversion"/>
  <pageMargins left="0.75" right="0.75" top="1" bottom="1" header="0.5" footer="0.5"/>
  <pageSetup paperSize="9" scale="7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64"/>
  <sheetViews>
    <sheetView tabSelected="1" zoomScaleNormal="100" workbookViewId="0">
      <selection activeCell="G12" sqref="G12"/>
    </sheetView>
  </sheetViews>
  <sheetFormatPr defaultRowHeight="9.75" customHeight="1" x14ac:dyDescent="0.2"/>
  <cols>
    <col min="1" max="1" width="3.28515625" style="2" customWidth="1"/>
    <col min="2" max="2" width="30.42578125" style="2" customWidth="1"/>
    <col min="3" max="3" width="10.140625" style="3" customWidth="1"/>
    <col min="4" max="4" width="10.85546875" style="3" customWidth="1"/>
    <col min="5" max="5" width="14" style="93" customWidth="1"/>
    <col min="6" max="6" width="14" style="4" customWidth="1"/>
    <col min="7" max="7" width="14" style="60" customWidth="1"/>
    <col min="8" max="9" width="14" style="2" customWidth="1"/>
    <col min="10" max="16384" width="9.140625" style="2"/>
  </cols>
  <sheetData>
    <row r="1" spans="1:9" s="1" customFormat="1" ht="16.899999999999999" customHeight="1" x14ac:dyDescent="0.3">
      <c r="A1" s="222" t="s">
        <v>94</v>
      </c>
      <c r="B1" s="222"/>
      <c r="C1" s="222"/>
      <c r="D1" s="222"/>
      <c r="E1" s="222"/>
      <c r="F1" s="222"/>
      <c r="G1" s="222"/>
      <c r="H1" s="222"/>
      <c r="I1" s="222"/>
    </row>
    <row r="2" spans="1:9" ht="18.75" customHeight="1" x14ac:dyDescent="0.2">
      <c r="A2" s="223" t="s">
        <v>120</v>
      </c>
      <c r="B2" s="223"/>
      <c r="C2" s="223"/>
      <c r="D2" s="223"/>
      <c r="E2" s="223"/>
      <c r="F2" s="223"/>
      <c r="G2" s="223"/>
      <c r="H2" s="223"/>
      <c r="I2" s="223"/>
    </row>
    <row r="3" spans="1:9" ht="4.9000000000000004" customHeight="1" x14ac:dyDescent="0.25">
      <c r="A3" s="49"/>
      <c r="B3" s="33"/>
      <c r="C3" s="38"/>
      <c r="D3" s="38"/>
      <c r="E3" s="92"/>
      <c r="F3" s="34"/>
      <c r="G3" s="59"/>
    </row>
    <row r="4" spans="1:9" ht="12.75" customHeight="1" x14ac:dyDescent="0.2">
      <c r="A4" s="133" t="s">
        <v>0</v>
      </c>
      <c r="B4" s="136" t="s">
        <v>28</v>
      </c>
      <c r="C4" s="138" t="s">
        <v>45</v>
      </c>
      <c r="D4" s="144" t="s">
        <v>44</v>
      </c>
    </row>
    <row r="5" spans="1:9" ht="12.75" customHeight="1" x14ac:dyDescent="0.2">
      <c r="A5" s="134" t="s">
        <v>2</v>
      </c>
      <c r="B5" s="137" t="s">
        <v>30</v>
      </c>
      <c r="C5" s="139">
        <f>10402.3+10469.3+10079.3-14.4</f>
        <v>30936.499999999996</v>
      </c>
      <c r="D5" s="145">
        <f>161+162+161</f>
        <v>484</v>
      </c>
      <c r="F5" s="143"/>
    </row>
    <row r="6" spans="1:9" ht="12.75" customHeight="1" x14ac:dyDescent="0.2">
      <c r="A6" s="131" t="s">
        <v>10</v>
      </c>
      <c r="B6" s="40" t="s">
        <v>63</v>
      </c>
      <c r="C6" s="42">
        <f>886.6+1198.5+2051.4</f>
        <v>4136.5</v>
      </c>
      <c r="D6" s="42">
        <f>10+12+18</f>
        <v>40</v>
      </c>
      <c r="F6" s="143"/>
    </row>
    <row r="7" spans="1:9" ht="12.75" customHeight="1" x14ac:dyDescent="0.2">
      <c r="A7" s="131" t="s">
        <v>14</v>
      </c>
      <c r="B7" s="40" t="s">
        <v>83</v>
      </c>
      <c r="C7" s="42">
        <v>3588.1</v>
      </c>
      <c r="D7" s="42">
        <v>160</v>
      </c>
      <c r="F7" s="143"/>
    </row>
    <row r="8" spans="1:9" ht="12.75" customHeight="1" x14ac:dyDescent="0.2">
      <c r="A8" s="131" t="s">
        <v>17</v>
      </c>
      <c r="B8" s="40" t="s">
        <v>66</v>
      </c>
      <c r="C8" s="42">
        <f>1836.9+1894.4+1996.4+284.1</f>
        <v>6011.8000000000011</v>
      </c>
      <c r="D8" s="42"/>
      <c r="F8" s="185"/>
    </row>
    <row r="9" spans="1:9" ht="12.75" customHeight="1" x14ac:dyDescent="0.2">
      <c r="A9" s="135" t="s">
        <v>23</v>
      </c>
      <c r="B9" s="41" t="s">
        <v>67</v>
      </c>
      <c r="C9" s="73">
        <f>1254.6+1209.7+1161.9+4246.3-284.1</f>
        <v>7588.4</v>
      </c>
      <c r="D9" s="42"/>
    </row>
    <row r="10" spans="1:9" ht="12.75" customHeight="1" x14ac:dyDescent="0.2">
      <c r="A10" s="39"/>
      <c r="B10" s="41" t="s">
        <v>50</v>
      </c>
      <c r="C10" s="72">
        <f>SUM(C5:C9)</f>
        <v>52261.3</v>
      </c>
      <c r="D10" s="146"/>
    </row>
    <row r="11" spans="1:9" s="6" customFormat="1" ht="66" customHeight="1" x14ac:dyDescent="0.2">
      <c r="A11" s="140" t="s">
        <v>0</v>
      </c>
      <c r="B11" s="141" t="s">
        <v>1</v>
      </c>
      <c r="C11" s="224" t="s">
        <v>86</v>
      </c>
      <c r="D11" s="225"/>
      <c r="E11" s="94" t="s">
        <v>78</v>
      </c>
      <c r="F11" s="56" t="s">
        <v>64</v>
      </c>
      <c r="G11" s="61" t="s">
        <v>65</v>
      </c>
      <c r="H11" s="56" t="s">
        <v>81</v>
      </c>
      <c r="I11" s="61" t="s">
        <v>82</v>
      </c>
    </row>
    <row r="12" spans="1:9" s="47" customFormat="1" ht="16.899999999999999" customHeight="1" x14ac:dyDescent="0.35">
      <c r="A12" s="50" t="s">
        <v>29</v>
      </c>
      <c r="B12" s="51" t="s">
        <v>32</v>
      </c>
      <c r="C12" s="130" t="s">
        <v>92</v>
      </c>
      <c r="D12" s="130"/>
      <c r="E12" s="95">
        <f>E14+E23+E29+E35+E47+E50+E52+E54+E56</f>
        <v>13920078.269422773</v>
      </c>
      <c r="F12" s="52">
        <f>F14+F23+F29+F35+F47+F50+F52+F54+F56</f>
        <v>1033642.7950518979</v>
      </c>
      <c r="G12" s="158">
        <f>G14+G23+G29+G35+G47+G50+G52+G54+G56</f>
        <v>29.73250491170565</v>
      </c>
      <c r="H12" s="52">
        <f>H14+H23+H29+H35+H47+H50+H52+H54+H56</f>
        <v>126400.72739999997</v>
      </c>
      <c r="I12" s="159">
        <f>H12/D7</f>
        <v>790.00454624999986</v>
      </c>
    </row>
    <row r="13" spans="1:9" s="6" customFormat="1" ht="9.75" customHeight="1" x14ac:dyDescent="0.2">
      <c r="A13" s="44"/>
      <c r="B13" s="46"/>
      <c r="C13" s="45"/>
      <c r="D13" s="132"/>
      <c r="E13" s="96"/>
      <c r="F13" s="53"/>
      <c r="G13" s="150"/>
      <c r="H13" s="10"/>
      <c r="I13" s="160"/>
    </row>
    <row r="14" spans="1:9" s="6" customFormat="1" ht="12.75" customHeight="1" x14ac:dyDescent="0.25">
      <c r="A14" s="37" t="s">
        <v>2</v>
      </c>
      <c r="B14" s="36" t="s">
        <v>38</v>
      </c>
      <c r="C14" s="17"/>
      <c r="D14" s="8"/>
      <c r="E14" s="97">
        <f>SUM(E16:E22)</f>
        <v>272000</v>
      </c>
      <c r="F14" s="54">
        <f>SUM(F16:F21)</f>
        <v>20900</v>
      </c>
      <c r="G14" s="151">
        <f>SUM(G16:G22)</f>
        <v>0.59589998004162748</v>
      </c>
      <c r="H14" s="54">
        <f>SUM(H16:H22)</f>
        <v>1766.666666666667</v>
      </c>
      <c r="I14" s="161">
        <f>SUM(I16:I21)</f>
        <v>11.041666666666668</v>
      </c>
    </row>
    <row r="15" spans="1:9" s="6" customFormat="1" ht="7.9" customHeight="1" x14ac:dyDescent="0.25">
      <c r="A15" s="37"/>
      <c r="B15" s="36"/>
      <c r="C15" s="17"/>
      <c r="D15" s="132"/>
      <c r="E15" s="97"/>
      <c r="F15" s="54"/>
      <c r="G15" s="151"/>
      <c r="H15" s="10"/>
      <c r="I15" s="160"/>
    </row>
    <row r="16" spans="1:9" s="6" customFormat="1" ht="9.75" customHeight="1" x14ac:dyDescent="0.2">
      <c r="A16" s="7" t="s">
        <v>3</v>
      </c>
      <c r="B16" s="8" t="s">
        <v>4</v>
      </c>
      <c r="C16" s="10"/>
      <c r="D16" s="90" t="s">
        <v>89</v>
      </c>
      <c r="E16" s="98">
        <v>120000</v>
      </c>
      <c r="F16" s="55">
        <f>E16/12*0.95</f>
        <v>9500</v>
      </c>
      <c r="G16" s="62">
        <f>F16/(C5+C6)</f>
        <v>0.27086362729164887</v>
      </c>
      <c r="H16" s="166">
        <f>E16/12*0.05</f>
        <v>500</v>
      </c>
      <c r="I16" s="183">
        <f>H16/D7</f>
        <v>3.125</v>
      </c>
    </row>
    <row r="17" spans="1:9" s="6" customFormat="1" ht="9.75" customHeight="1" x14ac:dyDescent="0.2">
      <c r="A17" s="7" t="s">
        <v>5</v>
      </c>
      <c r="B17" s="8" t="s">
        <v>6</v>
      </c>
      <c r="C17" s="14"/>
      <c r="D17" s="90" t="s">
        <v>88</v>
      </c>
      <c r="E17" s="98">
        <v>46000</v>
      </c>
      <c r="F17" s="55">
        <f>E17/12*0.9</f>
        <v>3450</v>
      </c>
      <c r="G17" s="62">
        <f>F17/(C5+C6)</f>
        <v>9.8366264648019841E-2</v>
      </c>
      <c r="H17" s="166">
        <f>E17/12*0.1</f>
        <v>383.33333333333337</v>
      </c>
      <c r="I17" s="162">
        <f>H17/D7</f>
        <v>2.3958333333333335</v>
      </c>
    </row>
    <row r="18" spans="1:9" ht="9.75" customHeight="1" x14ac:dyDescent="0.2">
      <c r="A18" s="7" t="s">
        <v>7</v>
      </c>
      <c r="B18" s="8" t="s">
        <v>9</v>
      </c>
      <c r="C18" s="14"/>
      <c r="D18" s="90" t="s">
        <v>88</v>
      </c>
      <c r="E18" s="98">
        <v>24000</v>
      </c>
      <c r="F18" s="55">
        <f>E18/12*0.9</f>
        <v>1800</v>
      </c>
      <c r="G18" s="62">
        <f>F18/(C5+C6)</f>
        <v>5.1321529381575574E-2</v>
      </c>
      <c r="H18" s="166">
        <f>E18/12*0.1</f>
        <v>200</v>
      </c>
      <c r="I18" s="162">
        <f>H18/D7</f>
        <v>1.25</v>
      </c>
    </row>
    <row r="19" spans="1:9" ht="9.75" customHeight="1" x14ac:dyDescent="0.2">
      <c r="A19" s="7" t="s">
        <v>79</v>
      </c>
      <c r="B19" s="13" t="s">
        <v>40</v>
      </c>
      <c r="C19" s="15"/>
      <c r="D19" s="90" t="s">
        <v>88</v>
      </c>
      <c r="E19" s="98">
        <v>24000</v>
      </c>
      <c r="F19" s="55">
        <f>E19/12*0.9</f>
        <v>1800</v>
      </c>
      <c r="G19" s="152">
        <f>F19/(C5+C6)</f>
        <v>5.1321529381575574E-2</v>
      </c>
      <c r="H19" s="166">
        <f>E19/12*0.1</f>
        <v>200</v>
      </c>
      <c r="I19" s="162">
        <f>H19/D7</f>
        <v>1.25</v>
      </c>
    </row>
    <row r="20" spans="1:9" ht="9.75" customHeight="1" x14ac:dyDescent="0.2">
      <c r="A20" s="7" t="s">
        <v>95</v>
      </c>
      <c r="B20" s="13" t="s">
        <v>31</v>
      </c>
      <c r="C20" s="14" t="s">
        <v>25</v>
      </c>
      <c r="D20" s="90" t="s">
        <v>88</v>
      </c>
      <c r="E20" s="98">
        <v>28000</v>
      </c>
      <c r="F20" s="98">
        <f>E20/12*0.9</f>
        <v>2100</v>
      </c>
      <c r="G20" s="152">
        <f>F20/(C5+C6)</f>
        <v>5.9875117611838169E-2</v>
      </c>
      <c r="H20" s="187">
        <f>E20/12*0.1</f>
        <v>233.33333333333337</v>
      </c>
      <c r="I20" s="162">
        <f>H20/D7</f>
        <v>1.4583333333333335</v>
      </c>
    </row>
    <row r="21" spans="1:9" ht="9.75" customHeight="1" x14ac:dyDescent="0.2">
      <c r="A21" s="7" t="s">
        <v>96</v>
      </c>
      <c r="B21" s="8" t="s">
        <v>8</v>
      </c>
      <c r="C21" s="14"/>
      <c r="D21" s="90" t="s">
        <v>88</v>
      </c>
      <c r="E21" s="98">
        <v>30000</v>
      </c>
      <c r="F21" s="55">
        <f>E21/12*0.9</f>
        <v>2250</v>
      </c>
      <c r="G21" s="152">
        <f>F21/(C5+C6)</f>
        <v>6.4151911726969463E-2</v>
      </c>
      <c r="H21" s="166">
        <f>E21/12*0.1</f>
        <v>250</v>
      </c>
      <c r="I21" s="162">
        <f>H21/D7</f>
        <v>1.5625</v>
      </c>
    </row>
    <row r="22" spans="1:9" ht="6" customHeight="1" x14ac:dyDescent="0.2">
      <c r="A22" s="7"/>
      <c r="B22" s="8"/>
      <c r="C22" s="14"/>
      <c r="D22" s="14"/>
      <c r="E22" s="98"/>
      <c r="F22" s="55"/>
      <c r="G22" s="62"/>
      <c r="H22" s="29"/>
      <c r="I22" s="163"/>
    </row>
    <row r="23" spans="1:9" s="12" customFormat="1" ht="12.75" customHeight="1" x14ac:dyDescent="0.25">
      <c r="A23" s="37" t="s">
        <v>10</v>
      </c>
      <c r="B23" s="35" t="s">
        <v>11</v>
      </c>
      <c r="C23" s="28"/>
      <c r="D23" s="57"/>
      <c r="E23" s="97">
        <f>SUM(E24:E27)</f>
        <v>480000</v>
      </c>
      <c r="F23" s="54">
        <f>SUM(F24:F27)</f>
        <v>36000</v>
      </c>
      <c r="G23" s="151">
        <f>SUM(G24:G27)</f>
        <v>1.0264305876315114</v>
      </c>
      <c r="H23" s="54">
        <f>SUM(H24:H28)</f>
        <v>4000.0000000000009</v>
      </c>
      <c r="I23" s="164">
        <f>SUM(I24:I27)</f>
        <v>25.000000000000004</v>
      </c>
    </row>
    <row r="24" spans="1:9" s="12" customFormat="1" ht="9.75" customHeight="1" x14ac:dyDescent="0.2">
      <c r="A24" s="7" t="s">
        <v>12</v>
      </c>
      <c r="B24" s="8" t="s">
        <v>59</v>
      </c>
      <c r="C24" s="14" t="s">
        <v>25</v>
      </c>
      <c r="D24" s="90" t="s">
        <v>88</v>
      </c>
      <c r="E24" s="98">
        <f>35000*4</f>
        <v>140000</v>
      </c>
      <c r="F24" s="55">
        <f>E24/12*0.9</f>
        <v>10500</v>
      </c>
      <c r="G24" s="152">
        <f>F24/(C5+C6)</f>
        <v>0.29937558805919084</v>
      </c>
      <c r="H24" s="166">
        <f>E24/12*0.1</f>
        <v>1166.6666666666667</v>
      </c>
      <c r="I24" s="162">
        <f>H24/D7</f>
        <v>7.291666666666667</v>
      </c>
    </row>
    <row r="25" spans="1:9" ht="9.75" customHeight="1" x14ac:dyDescent="0.2">
      <c r="A25" s="7" t="s">
        <v>13</v>
      </c>
      <c r="B25" s="32" t="s">
        <v>84</v>
      </c>
      <c r="C25" s="14" t="s">
        <v>25</v>
      </c>
      <c r="D25" s="90" t="s">
        <v>88</v>
      </c>
      <c r="E25" s="98">
        <v>200000</v>
      </c>
      <c r="F25" s="98">
        <f>E25/12*0.9</f>
        <v>15000.000000000002</v>
      </c>
      <c r="G25" s="152">
        <f>F25/(C5+C6)</f>
        <v>0.42767941151312983</v>
      </c>
      <c r="H25" s="187">
        <f>E25/12*0.1</f>
        <v>1666.666666666667</v>
      </c>
      <c r="I25" s="162">
        <f>H25/D7</f>
        <v>10.416666666666668</v>
      </c>
    </row>
    <row r="26" spans="1:9" ht="9.75" customHeight="1" x14ac:dyDescent="0.2">
      <c r="A26" s="7" t="s">
        <v>76</v>
      </c>
      <c r="B26" s="32" t="s">
        <v>90</v>
      </c>
      <c r="C26" s="14" t="s">
        <v>25</v>
      </c>
      <c r="D26" s="90" t="s">
        <v>88</v>
      </c>
      <c r="E26" s="98">
        <v>80000</v>
      </c>
      <c r="F26" s="55">
        <f>E26/12*0.9</f>
        <v>6000</v>
      </c>
      <c r="G26" s="152">
        <f>F26/(C6+C5)</f>
        <v>0.17107176460525189</v>
      </c>
      <c r="H26" s="166">
        <f>E26/12*0.1</f>
        <v>666.66666666666674</v>
      </c>
      <c r="I26" s="162">
        <f>H26/D7</f>
        <v>4.166666666666667</v>
      </c>
    </row>
    <row r="27" spans="1:9" ht="9.75" customHeight="1" x14ac:dyDescent="0.2">
      <c r="A27" s="7" t="s">
        <v>80</v>
      </c>
      <c r="B27" s="32" t="s">
        <v>91</v>
      </c>
      <c r="C27" s="14" t="s">
        <v>25</v>
      </c>
      <c r="D27" s="90" t="s">
        <v>87</v>
      </c>
      <c r="E27" s="98">
        <v>60000</v>
      </c>
      <c r="F27" s="55">
        <f>E27/12*0.9</f>
        <v>4500</v>
      </c>
      <c r="G27" s="152">
        <f>F27/(C5+C6)</f>
        <v>0.12830382345393893</v>
      </c>
      <c r="H27" s="166">
        <f>E27/12*0.1</f>
        <v>500</v>
      </c>
      <c r="I27" s="162">
        <f>H27/D7</f>
        <v>3.125</v>
      </c>
    </row>
    <row r="28" spans="1:9" ht="6" customHeight="1" x14ac:dyDescent="0.2">
      <c r="A28" s="7"/>
      <c r="B28" s="22"/>
      <c r="C28" s="15"/>
      <c r="D28" s="15"/>
      <c r="E28" s="98"/>
      <c r="F28" s="98"/>
      <c r="G28" s="152"/>
      <c r="H28" s="29"/>
      <c r="I28" s="163"/>
    </row>
    <row r="29" spans="1:9" s="12" customFormat="1" ht="12.75" customHeight="1" x14ac:dyDescent="0.25">
      <c r="A29" s="37" t="s">
        <v>14</v>
      </c>
      <c r="B29" s="36" t="s">
        <v>34</v>
      </c>
      <c r="C29" s="11"/>
      <c r="D29" s="69"/>
      <c r="E29" s="97">
        <f>SUM(E30:E34)</f>
        <v>228000</v>
      </c>
      <c r="F29" s="97">
        <f>SUM(F30:F33)</f>
        <v>17100</v>
      </c>
      <c r="G29" s="153">
        <f>SUM(G30:G33)</f>
        <v>0.48755452912496788</v>
      </c>
      <c r="H29" s="97">
        <f>SUM(H30:H33)</f>
        <v>1900</v>
      </c>
      <c r="I29" s="165">
        <f>SUM(I30:I33)</f>
        <v>11.875</v>
      </c>
    </row>
    <row r="30" spans="1:9" s="12" customFormat="1" ht="9.75" customHeight="1" x14ac:dyDescent="0.2">
      <c r="A30" s="7" t="s">
        <v>15</v>
      </c>
      <c r="B30" s="8" t="s">
        <v>48</v>
      </c>
      <c r="C30" s="31"/>
      <c r="D30" s="90" t="s">
        <v>88</v>
      </c>
      <c r="E30" s="98">
        <v>60000</v>
      </c>
      <c r="F30" s="55">
        <f>E30/12*0.9</f>
        <v>4500</v>
      </c>
      <c r="G30" s="152">
        <f>F30/(C5+C6)</f>
        <v>0.12830382345393893</v>
      </c>
      <c r="H30" s="166">
        <f>E30/12*0.1</f>
        <v>500</v>
      </c>
      <c r="I30" s="162">
        <f>H30/D7</f>
        <v>3.125</v>
      </c>
    </row>
    <row r="31" spans="1:9" s="12" customFormat="1" ht="9.75" customHeight="1" x14ac:dyDescent="0.2">
      <c r="A31" s="7" t="s">
        <v>16</v>
      </c>
      <c r="B31" s="8" t="s">
        <v>49</v>
      </c>
      <c r="C31" s="14"/>
      <c r="D31" s="90" t="s">
        <v>88</v>
      </c>
      <c r="E31" s="98">
        <v>68000</v>
      </c>
      <c r="F31" s="55">
        <f>E31/12*0.9</f>
        <v>5100</v>
      </c>
      <c r="G31" s="152">
        <f>F31/(C5+C6)</f>
        <v>0.14541099991446413</v>
      </c>
      <c r="H31" s="166">
        <f>E31/12*0.1</f>
        <v>566.66666666666674</v>
      </c>
      <c r="I31" s="162">
        <f>H31/D7</f>
        <v>3.541666666666667</v>
      </c>
    </row>
    <row r="32" spans="1:9" s="12" customFormat="1" ht="9.75" customHeight="1" x14ac:dyDescent="0.2">
      <c r="A32" s="7" t="s">
        <v>35</v>
      </c>
      <c r="B32" s="8" t="s">
        <v>52</v>
      </c>
      <c r="C32" s="14" t="s">
        <v>25</v>
      </c>
      <c r="D32" s="90" t="s">
        <v>88</v>
      </c>
      <c r="E32" s="98">
        <v>18000</v>
      </c>
      <c r="F32" s="55">
        <f>E32/12*0.9</f>
        <v>1350</v>
      </c>
      <c r="G32" s="152">
        <f>F32/(C5+C6)</f>
        <v>3.8491147036181679E-2</v>
      </c>
      <c r="H32" s="166">
        <f>E32/12*0.1</f>
        <v>150</v>
      </c>
      <c r="I32" s="162">
        <f>H32/D7</f>
        <v>0.9375</v>
      </c>
    </row>
    <row r="33" spans="1:25" s="12" customFormat="1" ht="9.75" customHeight="1" x14ac:dyDescent="0.2">
      <c r="A33" s="7" t="s">
        <v>97</v>
      </c>
      <c r="B33" s="13" t="s">
        <v>27</v>
      </c>
      <c r="C33" s="14"/>
      <c r="D33" s="90" t="s">
        <v>88</v>
      </c>
      <c r="E33" s="98">
        <v>82000</v>
      </c>
      <c r="F33" s="55">
        <f>E33/12*0.9</f>
        <v>6150</v>
      </c>
      <c r="G33" s="152">
        <f>F33/(C5+C6)</f>
        <v>0.17534855872038321</v>
      </c>
      <c r="H33" s="166">
        <f>E33/12*0.1</f>
        <v>683.33333333333337</v>
      </c>
      <c r="I33" s="162">
        <f>H33/D7</f>
        <v>4.2708333333333339</v>
      </c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</row>
    <row r="34" spans="1:25" s="12" customFormat="1" ht="6" customHeight="1" x14ac:dyDescent="0.2">
      <c r="A34" s="7"/>
      <c r="B34" s="13"/>
      <c r="C34" s="15"/>
      <c r="D34" s="15"/>
      <c r="E34" s="98"/>
      <c r="F34" s="98"/>
      <c r="G34" s="152"/>
      <c r="H34" s="166"/>
      <c r="I34" s="162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</row>
    <row r="35" spans="1:25" s="12" customFormat="1" ht="12.75" customHeight="1" x14ac:dyDescent="0.25">
      <c r="A35" s="37" t="s">
        <v>17</v>
      </c>
      <c r="B35" s="36" t="s">
        <v>33</v>
      </c>
      <c r="C35" s="16"/>
      <c r="D35" s="8"/>
      <c r="E35" s="97">
        <f>SUM(E37:E45)+E36</f>
        <v>9096418</v>
      </c>
      <c r="F35" s="97">
        <f>SUM(F36:F45)</f>
        <v>711671.37</v>
      </c>
      <c r="G35" s="153">
        <f>SUM(G36:G45)</f>
        <v>20.291146180822857</v>
      </c>
      <c r="H35" s="97">
        <f>SUM(H36:H45)</f>
        <v>46363.463333333333</v>
      </c>
      <c r="I35" s="165">
        <f>SUM(I36:I45)</f>
        <v>289.77164583333337</v>
      </c>
    </row>
    <row r="36" spans="1:25" s="12" customFormat="1" ht="15.6" customHeight="1" x14ac:dyDescent="0.2">
      <c r="A36" s="7" t="s">
        <v>18</v>
      </c>
      <c r="B36" s="74" t="s">
        <v>69</v>
      </c>
      <c r="C36" s="15" t="s">
        <v>26</v>
      </c>
      <c r="D36" s="90" t="s">
        <v>98</v>
      </c>
      <c r="E36" s="98">
        <v>7387546</v>
      </c>
      <c r="F36" s="98">
        <f>E36/12*0.94</f>
        <v>578691.10333333339</v>
      </c>
      <c r="G36" s="152">
        <f>F36/(C5+C6)</f>
        <v>16.499618034765586</v>
      </c>
      <c r="H36" s="166">
        <f>E36/12*0.06</f>
        <v>36937.730000000003</v>
      </c>
      <c r="I36" s="162">
        <f>H36/D7</f>
        <v>230.86081250000001</v>
      </c>
    </row>
    <row r="37" spans="1:25" s="12" customFormat="1" ht="9.75" customHeight="1" x14ac:dyDescent="0.2">
      <c r="A37" s="7" t="s">
        <v>19</v>
      </c>
      <c r="B37" s="13" t="s">
        <v>39</v>
      </c>
      <c r="C37" s="15"/>
      <c r="D37" s="90" t="s">
        <v>88</v>
      </c>
      <c r="E37" s="98">
        <v>80000</v>
      </c>
      <c r="F37" s="55">
        <f t="shared" ref="F37:F44" si="0">E37/12*0.9</f>
        <v>6000</v>
      </c>
      <c r="G37" s="152">
        <f>F37/(C5+C6)</f>
        <v>0.17107176460525189</v>
      </c>
      <c r="H37" s="166">
        <f t="shared" ref="H37:H44" si="1">E37/12*0.1</f>
        <v>666.66666666666674</v>
      </c>
      <c r="I37" s="162">
        <f>H37/D7</f>
        <v>4.166666666666667</v>
      </c>
    </row>
    <row r="38" spans="1:25" s="6" customFormat="1" ht="10.9" customHeight="1" x14ac:dyDescent="0.2">
      <c r="A38" s="7" t="s">
        <v>20</v>
      </c>
      <c r="B38" s="13" t="s">
        <v>41</v>
      </c>
      <c r="C38" s="15"/>
      <c r="D38" s="90" t="s">
        <v>88</v>
      </c>
      <c r="E38" s="98">
        <v>30000</v>
      </c>
      <c r="F38" s="55">
        <f t="shared" si="0"/>
        <v>2250</v>
      </c>
      <c r="G38" s="152">
        <f>F38/(C5+C6)</f>
        <v>6.4151911726969463E-2</v>
      </c>
      <c r="H38" s="166">
        <f t="shared" si="1"/>
        <v>250</v>
      </c>
      <c r="I38" s="162">
        <f>H38/D7</f>
        <v>1.5625</v>
      </c>
    </row>
    <row r="39" spans="1:25" s="6" customFormat="1" ht="10.9" customHeight="1" x14ac:dyDescent="0.2">
      <c r="A39" s="7" t="s">
        <v>21</v>
      </c>
      <c r="B39" s="13" t="s">
        <v>73</v>
      </c>
      <c r="C39" s="14" t="s">
        <v>25</v>
      </c>
      <c r="D39" s="90" t="s">
        <v>108</v>
      </c>
      <c r="E39" s="98">
        <v>512000</v>
      </c>
      <c r="F39" s="55">
        <f>E39/12</f>
        <v>42666.666666666664</v>
      </c>
      <c r="G39" s="152">
        <f>F39/(C5+C6)</f>
        <v>1.2165103260817913</v>
      </c>
      <c r="H39" s="166">
        <v>0</v>
      </c>
      <c r="I39" s="162">
        <f>H39/D7</f>
        <v>0</v>
      </c>
    </row>
    <row r="40" spans="1:25" s="6" customFormat="1" ht="10.9" customHeight="1" x14ac:dyDescent="0.2">
      <c r="A40" s="7" t="s">
        <v>22</v>
      </c>
      <c r="B40" s="13" t="s">
        <v>104</v>
      </c>
      <c r="C40" s="14"/>
      <c r="D40" s="90" t="s">
        <v>89</v>
      </c>
      <c r="E40" s="98">
        <f>(F40+H40)*12</f>
        <v>631224</v>
      </c>
      <c r="F40" s="55">
        <v>47500</v>
      </c>
      <c r="G40" s="152">
        <f>F40/(C5+C6)</f>
        <v>1.3543181364582442</v>
      </c>
      <c r="H40" s="166">
        <v>5102</v>
      </c>
      <c r="I40" s="162">
        <f>H40/D7</f>
        <v>31.887499999999999</v>
      </c>
    </row>
    <row r="41" spans="1:25" s="6" customFormat="1" ht="10.9" customHeight="1" x14ac:dyDescent="0.2">
      <c r="A41" s="7" t="s">
        <v>36</v>
      </c>
      <c r="B41" s="13" t="s">
        <v>107</v>
      </c>
      <c r="C41" s="14"/>
      <c r="D41" s="90" t="s">
        <v>108</v>
      </c>
      <c r="E41" s="98">
        <v>60000</v>
      </c>
      <c r="F41" s="55">
        <f>E41/12</f>
        <v>5000</v>
      </c>
      <c r="G41" s="152">
        <f>F41/(C5+C6)</f>
        <v>0.14255980383770991</v>
      </c>
      <c r="H41" s="166">
        <v>0</v>
      </c>
      <c r="I41" s="162">
        <f>H41/D7</f>
        <v>0</v>
      </c>
    </row>
    <row r="42" spans="1:25" s="6" customFormat="1" ht="10.9" customHeight="1" x14ac:dyDescent="0.2">
      <c r="A42" s="7" t="s">
        <v>46</v>
      </c>
      <c r="B42" s="13" t="s">
        <v>135</v>
      </c>
      <c r="C42" s="14" t="s">
        <v>93</v>
      </c>
      <c r="D42" s="90" t="s">
        <v>88</v>
      </c>
      <c r="E42" s="98">
        <v>86000</v>
      </c>
      <c r="F42" s="55">
        <f t="shared" si="0"/>
        <v>6450</v>
      </c>
      <c r="G42" s="152">
        <f>F42/(C5+C6)</f>
        <v>0.1839021469506458</v>
      </c>
      <c r="H42" s="166">
        <f t="shared" si="1"/>
        <v>716.66666666666674</v>
      </c>
      <c r="I42" s="162">
        <f>H42/D7</f>
        <v>4.479166666666667</v>
      </c>
    </row>
    <row r="43" spans="1:25" s="12" customFormat="1" ht="10.9" customHeight="1" x14ac:dyDescent="0.2">
      <c r="A43" s="7" t="s">
        <v>51</v>
      </c>
      <c r="B43" s="13" t="s">
        <v>54</v>
      </c>
      <c r="C43" s="14" t="s">
        <v>25</v>
      </c>
      <c r="D43" s="90" t="s">
        <v>88</v>
      </c>
      <c r="E43" s="98">
        <v>160000</v>
      </c>
      <c r="F43" s="55">
        <f t="shared" si="0"/>
        <v>12000</v>
      </c>
      <c r="G43" s="152">
        <f>F43/(C5+C6)</f>
        <v>0.34214352921050378</v>
      </c>
      <c r="H43" s="166">
        <f t="shared" si="1"/>
        <v>1333.3333333333335</v>
      </c>
      <c r="I43" s="162">
        <f>H43/D7</f>
        <v>8.3333333333333339</v>
      </c>
    </row>
    <row r="44" spans="1:25" s="12" customFormat="1" ht="10.9" customHeight="1" x14ac:dyDescent="0.2">
      <c r="A44" s="7" t="s">
        <v>53</v>
      </c>
      <c r="B44" s="13" t="s">
        <v>106</v>
      </c>
      <c r="C44" s="14"/>
      <c r="D44" s="90" t="s">
        <v>88</v>
      </c>
      <c r="E44" s="98">
        <f>2000*1.202*12+14000</f>
        <v>42848</v>
      </c>
      <c r="F44" s="55">
        <f t="shared" si="0"/>
        <v>3213.6</v>
      </c>
      <c r="G44" s="152">
        <f>F44/(C5+C6)</f>
        <v>9.1626037122572918E-2</v>
      </c>
      <c r="H44" s="166">
        <f t="shared" si="1"/>
        <v>357.06666666666666</v>
      </c>
      <c r="I44" s="162">
        <f>H44/D7</f>
        <v>2.2316666666666665</v>
      </c>
    </row>
    <row r="45" spans="1:25" s="12" customFormat="1" ht="10.9" customHeight="1" x14ac:dyDescent="0.2">
      <c r="A45" s="7" t="s">
        <v>105</v>
      </c>
      <c r="B45" s="13" t="s">
        <v>37</v>
      </c>
      <c r="C45" s="15"/>
      <c r="D45" s="90" t="s">
        <v>88</v>
      </c>
      <c r="E45" s="98">
        <f>(F45+H45)*12</f>
        <v>106800</v>
      </c>
      <c r="F45" s="55">
        <v>7900</v>
      </c>
      <c r="G45" s="152">
        <f>F45/(C5+C6)</f>
        <v>0.22524449006358166</v>
      </c>
      <c r="H45" s="166">
        <v>1000</v>
      </c>
      <c r="I45" s="162">
        <f>H45/D7</f>
        <v>6.25</v>
      </c>
    </row>
    <row r="46" spans="1:25" s="12" customFormat="1" ht="6" customHeight="1" x14ac:dyDescent="0.2">
      <c r="A46" s="7"/>
      <c r="B46" s="13"/>
      <c r="C46" s="15"/>
      <c r="D46" s="14"/>
      <c r="E46" s="97"/>
      <c r="F46" s="97"/>
      <c r="G46" s="153"/>
      <c r="H46" s="166"/>
      <c r="I46" s="162"/>
    </row>
    <row r="47" spans="1:25" s="12" customFormat="1" ht="13.5" customHeight="1" x14ac:dyDescent="0.25">
      <c r="A47" s="37" t="s">
        <v>23</v>
      </c>
      <c r="B47" s="48" t="s">
        <v>42</v>
      </c>
      <c r="C47" s="14" t="s">
        <v>25</v>
      </c>
      <c r="D47" s="14"/>
      <c r="E47" s="97">
        <f>SUM(E48:E48)</f>
        <v>600420</v>
      </c>
      <c r="F47" s="97">
        <f>E47/12</f>
        <v>50035</v>
      </c>
      <c r="G47" s="153">
        <f>E47/12/C5</f>
        <v>1.617345207117806</v>
      </c>
      <c r="H47" s="166"/>
      <c r="I47" s="162"/>
    </row>
    <row r="48" spans="1:25" s="12" customFormat="1" ht="11.25" customHeight="1" x14ac:dyDescent="0.25">
      <c r="A48" s="58" t="s">
        <v>47</v>
      </c>
      <c r="B48" s="13" t="s">
        <v>121</v>
      </c>
      <c r="C48" s="15" t="s">
        <v>122</v>
      </c>
      <c r="D48" s="14"/>
      <c r="E48" s="98">
        <f>4815*9*12+80400</f>
        <v>600420</v>
      </c>
      <c r="F48" s="98">
        <f>E48/12</f>
        <v>50035</v>
      </c>
      <c r="G48" s="154"/>
      <c r="H48" s="11"/>
      <c r="I48" s="162"/>
      <c r="L48" s="98"/>
    </row>
    <row r="49" spans="1:14" s="12" customFormat="1" ht="6" customHeight="1" x14ac:dyDescent="0.25">
      <c r="A49" s="58"/>
      <c r="B49" s="13"/>
      <c r="C49" s="15"/>
      <c r="D49" s="13"/>
      <c r="E49" s="98"/>
      <c r="F49" s="98"/>
      <c r="G49" s="154"/>
      <c r="H49" s="11"/>
      <c r="I49" s="162"/>
    </row>
    <row r="50" spans="1:14" s="5" customFormat="1" ht="12.6" customHeight="1" x14ac:dyDescent="0.25">
      <c r="A50" s="37" t="s">
        <v>24</v>
      </c>
      <c r="B50" s="35" t="s">
        <v>68</v>
      </c>
      <c r="C50" s="118"/>
      <c r="D50" s="35"/>
      <c r="E50" s="100">
        <f>(F50+H50)*12</f>
        <v>559102.30142277351</v>
      </c>
      <c r="F50" s="100">
        <f>G50*(C5+C6)</f>
        <v>42672.456051897796</v>
      </c>
      <c r="G50" s="155">
        <f>(G14+G23+G29+G35+G47+G52+G54+G56)*0.064/1.5</f>
        <v>1.2166753928063694</v>
      </c>
      <c r="H50" s="168">
        <f>I50*D7</f>
        <v>3919.4023999999999</v>
      </c>
      <c r="I50" s="167">
        <f>(I14+I23+I29+I35+I47+I52+I54+I56)*0.064/2</f>
        <v>24.496265000000001</v>
      </c>
    </row>
    <row r="51" spans="1:14" s="12" customFormat="1" ht="6" customHeight="1" x14ac:dyDescent="0.2">
      <c r="A51" s="7"/>
      <c r="B51" s="13"/>
      <c r="C51" s="15"/>
      <c r="D51" s="15"/>
      <c r="E51" s="98"/>
      <c r="F51" s="98"/>
      <c r="G51" s="152"/>
      <c r="H51" s="169"/>
      <c r="I51" s="162"/>
    </row>
    <row r="52" spans="1:14" s="67" customFormat="1" ht="15" customHeight="1" x14ac:dyDescent="0.4">
      <c r="A52" s="43" t="s">
        <v>70</v>
      </c>
      <c r="B52" s="48" t="s">
        <v>103</v>
      </c>
      <c r="C52" s="184" t="s">
        <v>93</v>
      </c>
      <c r="D52" s="90" t="s">
        <v>109</v>
      </c>
      <c r="E52" s="100">
        <v>600000</v>
      </c>
      <c r="F52" s="99">
        <f>E52*0.771/12</f>
        <v>38550</v>
      </c>
      <c r="G52" s="156">
        <f>F52/(C5+C6)</f>
        <v>1.0991360875887435</v>
      </c>
      <c r="H52" s="170">
        <f>E52*0.229/12+37</f>
        <v>11487</v>
      </c>
      <c r="I52" s="173">
        <f>H52/D7</f>
        <v>71.793750000000003</v>
      </c>
    </row>
    <row r="53" spans="1:14" s="67" customFormat="1" ht="6" customHeight="1" x14ac:dyDescent="0.4">
      <c r="A53" s="43"/>
      <c r="B53" s="48"/>
      <c r="C53" s="66"/>
      <c r="D53" s="91"/>
      <c r="E53" s="99"/>
      <c r="F53" s="68"/>
      <c r="G53" s="156"/>
      <c r="H53" s="170"/>
      <c r="I53" s="173"/>
    </row>
    <row r="54" spans="1:14" s="67" customFormat="1" ht="15" customHeight="1" x14ac:dyDescent="0.4">
      <c r="A54" s="43" t="s">
        <v>71</v>
      </c>
      <c r="B54" s="48" t="s">
        <v>85</v>
      </c>
      <c r="C54" s="14"/>
      <c r="D54" s="14"/>
      <c r="E54" s="100">
        <f>(F54+H54)*12</f>
        <v>1914265.9679999994</v>
      </c>
      <c r="F54" s="84">
        <f>820*1.15*1.202*30.5*3+1000</f>
        <v>104713.96899999998</v>
      </c>
      <c r="G54" s="156">
        <f>F54/(C5+C6)</f>
        <v>2.9856005759416071</v>
      </c>
      <c r="H54" s="170">
        <f>1300*1.15*1.202*30.5</f>
        <v>54808.194999999985</v>
      </c>
      <c r="I54" s="173">
        <f>H54/D7</f>
        <v>342.55121874999992</v>
      </c>
    </row>
    <row r="55" spans="1:14" s="12" customFormat="1" ht="6" customHeight="1" x14ac:dyDescent="0.25">
      <c r="A55" s="7"/>
      <c r="B55" s="13"/>
      <c r="C55" s="13"/>
      <c r="D55" s="13"/>
      <c r="E55" s="98"/>
      <c r="F55" s="55"/>
      <c r="G55" s="157"/>
      <c r="H55" s="171"/>
      <c r="I55" s="174"/>
    </row>
    <row r="56" spans="1:14" s="12" customFormat="1" ht="16.5" customHeight="1" x14ac:dyDescent="0.4">
      <c r="A56" s="43" t="s">
        <v>72</v>
      </c>
      <c r="B56" s="36" t="s">
        <v>77</v>
      </c>
      <c r="C56" s="70" t="s">
        <v>25</v>
      </c>
      <c r="D56" s="70"/>
      <c r="E56" s="100">
        <f>(F56+H56)*12</f>
        <v>169872</v>
      </c>
      <c r="F56" s="68">
        <v>12000</v>
      </c>
      <c r="G56" s="156">
        <f>F56/C5*1.064</f>
        <v>0.41271637063016187</v>
      </c>
      <c r="H56" s="172">
        <v>2156</v>
      </c>
      <c r="I56" s="173">
        <f>H56/D7</f>
        <v>13.475</v>
      </c>
      <c r="J56" s="11"/>
      <c r="K56" s="11"/>
      <c r="L56" s="11"/>
      <c r="M56" s="11"/>
      <c r="N56" s="11"/>
    </row>
    <row r="57" spans="1:14" s="12" customFormat="1" ht="5.45" customHeight="1" x14ac:dyDescent="0.2">
      <c r="A57" s="175"/>
      <c r="B57" s="176"/>
      <c r="C57" s="177"/>
      <c r="D57" s="177"/>
      <c r="E57" s="178"/>
      <c r="F57" s="179"/>
      <c r="G57" s="180"/>
      <c r="H57" s="181"/>
      <c r="I57" s="182"/>
      <c r="J57" s="11"/>
      <c r="K57" s="11"/>
      <c r="L57" s="11"/>
      <c r="M57" s="11"/>
      <c r="N57" s="11"/>
    </row>
    <row r="60" spans="1:14" ht="13.5" customHeight="1" x14ac:dyDescent="0.2">
      <c r="G60" s="142"/>
    </row>
    <row r="61" spans="1:14" ht="17.25" customHeight="1" x14ac:dyDescent="0.25">
      <c r="B61" s="111"/>
    </row>
    <row r="62" spans="1:14" ht="12.75" customHeight="1" x14ac:dyDescent="0.25">
      <c r="A62" s="111"/>
      <c r="B62" s="78"/>
    </row>
    <row r="63" spans="1:14" ht="12.75" customHeight="1" x14ac:dyDescent="0.25">
      <c r="A63" s="111"/>
      <c r="E63" s="3"/>
    </row>
    <row r="64" spans="1:14" ht="12.75" customHeight="1" x14ac:dyDescent="0.25">
      <c r="A64" s="111"/>
      <c r="C64" s="75"/>
      <c r="D64" s="75"/>
      <c r="E64" s="75"/>
    </row>
    <row r="65" spans="1:11" ht="12.75" customHeight="1" x14ac:dyDescent="0.25">
      <c r="A65" s="111"/>
      <c r="C65" s="75"/>
      <c r="D65" s="75"/>
      <c r="E65" s="75"/>
    </row>
    <row r="66" spans="1:11" ht="12.75" customHeight="1" x14ac:dyDescent="0.25">
      <c r="A66" s="111"/>
      <c r="C66" s="75"/>
      <c r="D66" s="75"/>
      <c r="E66" s="75"/>
    </row>
    <row r="67" spans="1:11" ht="12.75" customHeight="1" x14ac:dyDescent="0.25">
      <c r="A67" s="111"/>
      <c r="C67" s="76"/>
      <c r="D67" s="77"/>
      <c r="E67" s="75"/>
    </row>
    <row r="68" spans="1:11" ht="12.75" customHeight="1" x14ac:dyDescent="0.25">
      <c r="A68" s="111"/>
      <c r="E68" s="3"/>
    </row>
    <row r="69" spans="1:11" ht="12.75" customHeight="1" x14ac:dyDescent="0.25">
      <c r="A69" s="111"/>
      <c r="E69" s="129"/>
    </row>
    <row r="70" spans="1:11" ht="12.75" customHeight="1" x14ac:dyDescent="0.25">
      <c r="A70" s="111"/>
      <c r="E70" s="101"/>
    </row>
    <row r="71" spans="1:11" ht="16.5" customHeight="1" x14ac:dyDescent="0.25">
      <c r="A71" s="111"/>
    </row>
    <row r="72" spans="1:11" ht="12.6" customHeight="1" x14ac:dyDescent="0.25">
      <c r="A72" s="111"/>
      <c r="B72" s="78"/>
    </row>
    <row r="73" spans="1:11" ht="12.6" customHeight="1" x14ac:dyDescent="0.25">
      <c r="A73" s="111"/>
    </row>
    <row r="74" spans="1:11" ht="11.45" customHeight="1" x14ac:dyDescent="0.25">
      <c r="A74" s="111"/>
      <c r="E74" s="101"/>
    </row>
    <row r="75" spans="1:11" ht="15" customHeight="1" x14ac:dyDescent="0.25">
      <c r="A75" s="111"/>
      <c r="E75" s="101"/>
    </row>
    <row r="76" spans="1:11" ht="15" customHeight="1" x14ac:dyDescent="0.25">
      <c r="A76" s="111"/>
      <c r="E76" s="101"/>
    </row>
    <row r="77" spans="1:11" ht="9.75" customHeight="1" x14ac:dyDescent="0.25">
      <c r="A77" s="111"/>
    </row>
    <row r="78" spans="1:11" ht="13.9" customHeight="1" x14ac:dyDescent="0.25">
      <c r="A78" s="112"/>
      <c r="B78" s="110"/>
      <c r="C78" s="21"/>
      <c r="D78" s="21"/>
      <c r="E78" s="102"/>
      <c r="F78" s="23"/>
      <c r="G78" s="63"/>
      <c r="H78" s="22"/>
      <c r="I78" s="22"/>
      <c r="J78" s="22"/>
      <c r="K78" s="22"/>
    </row>
    <row r="79" spans="1:11" ht="15" customHeight="1" x14ac:dyDescent="0.25">
      <c r="A79" s="112"/>
      <c r="B79" s="22"/>
      <c r="C79" s="21"/>
      <c r="D79" s="21"/>
      <c r="E79" s="103"/>
      <c r="F79" s="23"/>
      <c r="G79" s="63"/>
      <c r="H79" s="22"/>
      <c r="I79" s="22"/>
      <c r="J79" s="22"/>
      <c r="K79" s="22"/>
    </row>
    <row r="80" spans="1:11" ht="13.9" customHeight="1" x14ac:dyDescent="0.25">
      <c r="A80" s="112"/>
      <c r="E80" s="101"/>
      <c r="F80" s="23"/>
      <c r="G80" s="63"/>
      <c r="H80" s="22"/>
      <c r="I80" s="22"/>
      <c r="J80" s="22"/>
      <c r="K80" s="22"/>
    </row>
    <row r="81" spans="1:11" ht="12.6" customHeight="1" x14ac:dyDescent="0.25">
      <c r="A81" s="112"/>
      <c r="E81" s="101"/>
      <c r="F81" s="23"/>
      <c r="G81" s="63"/>
      <c r="H81" s="22"/>
      <c r="I81" s="22"/>
      <c r="J81" s="22"/>
      <c r="K81" s="22"/>
    </row>
    <row r="82" spans="1:11" ht="12.6" customHeight="1" x14ac:dyDescent="0.25">
      <c r="A82" s="112"/>
      <c r="E82" s="101"/>
      <c r="F82" s="23"/>
      <c r="G82" s="63"/>
      <c r="H82" s="22"/>
      <c r="I82" s="22"/>
      <c r="J82" s="22"/>
      <c r="K82" s="22"/>
    </row>
    <row r="83" spans="1:11" s="5" customFormat="1" ht="9.75" customHeight="1" x14ac:dyDescent="0.25">
      <c r="A83" s="30"/>
      <c r="B83" s="25"/>
      <c r="C83" s="25"/>
      <c r="D83" s="25"/>
      <c r="E83" s="104"/>
      <c r="F83" s="26"/>
      <c r="G83" s="64"/>
      <c r="H83" s="27"/>
      <c r="I83" s="27"/>
      <c r="J83" s="27"/>
      <c r="K83" s="27"/>
    </row>
    <row r="84" spans="1:11" s="5" customFormat="1" ht="13.9" customHeight="1" x14ac:dyDescent="0.25">
      <c r="A84" s="30"/>
      <c r="B84" s="79"/>
      <c r="C84" s="25"/>
      <c r="D84" s="25"/>
      <c r="E84" s="104"/>
      <c r="F84" s="26"/>
      <c r="G84" s="64"/>
      <c r="H84" s="27"/>
      <c r="I84" s="27"/>
      <c r="J84" s="27"/>
      <c r="K84" s="27"/>
    </row>
    <row r="85" spans="1:11" ht="12" customHeight="1" x14ac:dyDescent="0.25">
      <c r="A85" s="30"/>
      <c r="B85" s="81"/>
      <c r="C85" s="45"/>
      <c r="D85" s="45"/>
      <c r="E85" s="105"/>
      <c r="F85" s="18"/>
      <c r="G85" s="82"/>
      <c r="H85" s="22"/>
      <c r="I85" s="22"/>
      <c r="J85" s="22"/>
      <c r="K85" s="22"/>
    </row>
    <row r="86" spans="1:11" ht="12" customHeight="1" x14ac:dyDescent="0.25">
      <c r="A86" s="30"/>
      <c r="B86" s="81"/>
      <c r="C86" s="21"/>
      <c r="D86" s="21"/>
      <c r="E86" s="105"/>
      <c r="F86" s="18"/>
      <c r="G86" s="82"/>
      <c r="H86" s="22"/>
      <c r="I86" s="22"/>
      <c r="J86" s="22"/>
      <c r="K86" s="22"/>
    </row>
    <row r="87" spans="1:11" ht="12" customHeight="1" x14ac:dyDescent="0.25">
      <c r="A87" s="30"/>
      <c r="B87" s="81"/>
      <c r="C87" s="45"/>
      <c r="D87" s="45"/>
      <c r="E87" s="106"/>
      <c r="F87" s="83"/>
      <c r="G87" s="71"/>
      <c r="H87" s="22"/>
      <c r="I87" s="22"/>
      <c r="J87" s="22"/>
      <c r="K87" s="22"/>
    </row>
    <row r="88" spans="1:11" ht="12" customHeight="1" x14ac:dyDescent="0.25">
      <c r="A88" s="30"/>
      <c r="B88" s="81"/>
      <c r="C88" s="45"/>
      <c r="D88" s="45"/>
      <c r="E88" s="106"/>
      <c r="F88" s="83"/>
      <c r="G88" s="71"/>
      <c r="H88" s="22"/>
      <c r="I88" s="22"/>
      <c r="J88" s="22"/>
      <c r="K88" s="22"/>
    </row>
    <row r="89" spans="1:11" ht="12" customHeight="1" x14ac:dyDescent="0.25">
      <c r="A89" s="80"/>
      <c r="B89" s="81"/>
      <c r="C89" s="45"/>
      <c r="D89" s="45"/>
      <c r="E89" s="106"/>
      <c r="F89" s="83"/>
      <c r="G89" s="71"/>
      <c r="H89" s="22"/>
      <c r="I89" s="22"/>
      <c r="J89" s="22"/>
      <c r="K89" s="22"/>
    </row>
    <row r="90" spans="1:11" s="88" customFormat="1" ht="12" customHeight="1" x14ac:dyDescent="0.2">
      <c r="A90" s="80"/>
      <c r="B90" s="79"/>
      <c r="C90" s="45"/>
      <c r="D90" s="45"/>
      <c r="E90" s="107"/>
      <c r="F90" s="85"/>
      <c r="G90" s="86"/>
      <c r="H90" s="87"/>
      <c r="I90" s="87"/>
      <c r="J90" s="87"/>
      <c r="K90" s="87"/>
    </row>
    <row r="91" spans="1:11" s="88" customFormat="1" ht="12" customHeight="1" x14ac:dyDescent="0.2">
      <c r="A91" s="80"/>
      <c r="B91" s="2"/>
      <c r="C91" s="3"/>
      <c r="D91" s="3"/>
      <c r="E91" s="101"/>
      <c r="F91" s="85"/>
      <c r="G91" s="86"/>
      <c r="H91" s="87"/>
      <c r="I91" s="87"/>
      <c r="J91" s="87"/>
      <c r="K91" s="87"/>
    </row>
    <row r="92" spans="1:11" s="88" customFormat="1" ht="12" customHeight="1" x14ac:dyDescent="0.2">
      <c r="A92" s="80"/>
      <c r="B92" s="2"/>
      <c r="C92" s="3"/>
      <c r="D92" s="3"/>
      <c r="E92" s="101"/>
      <c r="F92" s="85"/>
      <c r="G92" s="86"/>
      <c r="H92" s="87"/>
      <c r="I92" s="87"/>
      <c r="J92" s="87"/>
      <c r="K92" s="87"/>
    </row>
    <row r="93" spans="1:11" s="12" customFormat="1" ht="16.149999999999999" customHeight="1" x14ac:dyDescent="0.25">
      <c r="A93" s="113"/>
      <c r="B93" s="89"/>
      <c r="C93" s="14"/>
      <c r="D93" s="14"/>
      <c r="E93" s="108"/>
      <c r="F93" s="9"/>
      <c r="G93" s="62"/>
      <c r="H93" s="11"/>
      <c r="I93" s="11"/>
      <c r="J93" s="11"/>
      <c r="K93" s="11"/>
    </row>
    <row r="94" spans="1:11" ht="9.75" customHeight="1" x14ac:dyDescent="0.25">
      <c r="A94" s="18"/>
      <c r="B94" s="19"/>
      <c r="C94" s="19"/>
      <c r="D94" s="19"/>
      <c r="E94" s="109"/>
      <c r="F94" s="20"/>
      <c r="G94" s="65"/>
      <c r="H94" s="22"/>
      <c r="I94" s="22"/>
      <c r="J94" s="22"/>
      <c r="K94" s="22"/>
    </row>
    <row r="95" spans="1:11" s="78" customFormat="1" ht="11.45" customHeight="1" x14ac:dyDescent="0.2">
      <c r="A95" s="110"/>
      <c r="B95" s="110"/>
      <c r="C95" s="45"/>
      <c r="D95" s="45"/>
      <c r="E95" s="116"/>
      <c r="F95" s="114"/>
      <c r="G95" s="115"/>
      <c r="H95" s="110"/>
      <c r="I95" s="110"/>
      <c r="J95" s="110"/>
      <c r="K95" s="110"/>
    </row>
    <row r="96" spans="1:11" ht="11.45" customHeight="1" x14ac:dyDescent="0.2">
      <c r="A96" s="22"/>
      <c r="B96" s="22"/>
      <c r="C96" s="21"/>
      <c r="D96" s="21"/>
      <c r="E96" s="117"/>
      <c r="F96" s="23"/>
      <c r="G96" s="63"/>
      <c r="H96" s="22"/>
      <c r="I96" s="22"/>
      <c r="J96" s="22"/>
      <c r="K96" s="22"/>
    </row>
    <row r="97" spans="1:11" ht="12.6" customHeight="1" x14ac:dyDescent="0.2">
      <c r="A97" s="22"/>
      <c r="E97" s="101"/>
      <c r="F97" s="23"/>
      <c r="G97" s="63"/>
      <c r="H97" s="22"/>
      <c r="I97" s="22"/>
      <c r="J97" s="22"/>
      <c r="K97" s="22"/>
    </row>
    <row r="98" spans="1:11" ht="13.15" customHeight="1" x14ac:dyDescent="0.2">
      <c r="A98" s="22"/>
      <c r="E98" s="101"/>
      <c r="F98" s="23"/>
      <c r="G98" s="63"/>
      <c r="H98" s="22"/>
      <c r="I98" s="22"/>
      <c r="J98" s="22"/>
      <c r="K98" s="22"/>
    </row>
    <row r="99" spans="1:11" ht="9.75" customHeight="1" x14ac:dyDescent="0.2">
      <c r="A99" s="22"/>
      <c r="B99" s="22"/>
      <c r="C99" s="21"/>
      <c r="D99" s="21"/>
      <c r="E99" s="102"/>
      <c r="F99" s="23"/>
      <c r="G99" s="63"/>
      <c r="H99" s="22"/>
      <c r="I99" s="22"/>
      <c r="J99" s="22"/>
      <c r="K99" s="22"/>
    </row>
    <row r="100" spans="1:11" ht="9.75" customHeight="1" x14ac:dyDescent="0.2">
      <c r="A100" s="22"/>
      <c r="B100" s="22"/>
      <c r="C100" s="21"/>
      <c r="D100" s="21"/>
      <c r="E100" s="102"/>
      <c r="F100" s="23"/>
      <c r="G100" s="63"/>
      <c r="H100" s="22"/>
      <c r="I100" s="22"/>
      <c r="J100" s="22"/>
      <c r="K100" s="22"/>
    </row>
    <row r="101" spans="1:11" ht="9.75" customHeight="1" x14ac:dyDescent="0.3">
      <c r="A101" s="24"/>
      <c r="B101" s="22"/>
      <c r="C101" s="21"/>
      <c r="D101" s="21"/>
      <c r="E101" s="102"/>
      <c r="F101" s="23"/>
      <c r="G101" s="63"/>
      <c r="H101" s="22"/>
      <c r="I101" s="22"/>
      <c r="J101" s="22"/>
      <c r="K101" s="22"/>
    </row>
    <row r="102" spans="1:11" s="5" customFormat="1" ht="9.75" customHeight="1" x14ac:dyDescent="0.25">
      <c r="A102" s="22"/>
      <c r="B102" s="22"/>
      <c r="C102" s="21"/>
      <c r="D102" s="21"/>
      <c r="E102" s="102"/>
      <c r="F102" s="23"/>
      <c r="G102" s="63"/>
      <c r="H102" s="27"/>
      <c r="I102" s="27"/>
      <c r="J102" s="27"/>
      <c r="K102" s="27"/>
    </row>
    <row r="103" spans="1:11" s="5" customFormat="1" ht="9.75" customHeight="1" x14ac:dyDescent="0.25">
      <c r="A103" s="22"/>
      <c r="B103" s="22"/>
      <c r="C103" s="21"/>
      <c r="D103" s="21"/>
      <c r="E103" s="102"/>
      <c r="F103" s="23"/>
      <c r="G103" s="63"/>
      <c r="H103" s="27"/>
      <c r="I103" s="27"/>
      <c r="J103" s="27"/>
      <c r="K103" s="27"/>
    </row>
    <row r="104" spans="1:11" s="6" customFormat="1" ht="9.75" customHeight="1" x14ac:dyDescent="0.2">
      <c r="A104" s="22"/>
      <c r="B104" s="22"/>
      <c r="C104" s="21"/>
      <c r="D104" s="21"/>
      <c r="E104" s="102"/>
      <c r="F104" s="23"/>
      <c r="G104" s="63"/>
      <c r="H104" s="10"/>
      <c r="I104" s="10"/>
      <c r="J104" s="10"/>
      <c r="K104" s="10"/>
    </row>
    <row r="105" spans="1:11" ht="9.75" customHeight="1" x14ac:dyDescent="0.2">
      <c r="A105" s="22"/>
      <c r="B105" s="22"/>
      <c r="C105" s="21"/>
      <c r="D105" s="21"/>
      <c r="E105" s="102"/>
      <c r="F105" s="23"/>
      <c r="G105" s="63"/>
      <c r="H105" s="22"/>
      <c r="I105" s="22"/>
      <c r="J105" s="22"/>
      <c r="K105" s="22"/>
    </row>
    <row r="106" spans="1:11" ht="9.75" customHeight="1" x14ac:dyDescent="0.2">
      <c r="A106" s="22"/>
      <c r="B106" s="22"/>
      <c r="C106" s="21"/>
      <c r="D106" s="21"/>
      <c r="E106" s="102"/>
      <c r="F106" s="23"/>
      <c r="G106" s="63"/>
      <c r="H106" s="22"/>
      <c r="I106" s="22"/>
      <c r="J106" s="22"/>
      <c r="K106" s="22"/>
    </row>
    <row r="107" spans="1:11" ht="9.75" customHeight="1" x14ac:dyDescent="0.2">
      <c r="A107" s="22"/>
      <c r="B107" s="22"/>
      <c r="C107" s="21"/>
      <c r="D107" s="21"/>
      <c r="E107" s="102"/>
      <c r="F107" s="23"/>
      <c r="G107" s="63"/>
      <c r="H107" s="22"/>
      <c r="I107" s="22"/>
      <c r="J107" s="22"/>
      <c r="K107" s="22"/>
    </row>
    <row r="108" spans="1:11" ht="9.75" customHeight="1" x14ac:dyDescent="0.2">
      <c r="A108" s="22"/>
      <c r="B108" s="22"/>
      <c r="C108" s="21"/>
      <c r="D108" s="21"/>
      <c r="E108" s="102"/>
      <c r="F108" s="23"/>
      <c r="G108" s="63"/>
      <c r="H108" s="22"/>
      <c r="I108" s="22"/>
      <c r="J108" s="22"/>
      <c r="K108" s="22"/>
    </row>
    <row r="109" spans="1:11" ht="9.75" customHeight="1" x14ac:dyDescent="0.2">
      <c r="A109" s="22"/>
      <c r="B109" s="22"/>
      <c r="C109" s="21"/>
      <c r="D109" s="21"/>
      <c r="E109" s="102"/>
      <c r="F109" s="23"/>
      <c r="G109" s="63"/>
      <c r="H109" s="22"/>
      <c r="I109" s="22"/>
      <c r="J109" s="22"/>
      <c r="K109" s="22"/>
    </row>
    <row r="110" spans="1:11" ht="9.75" customHeight="1" x14ac:dyDescent="0.2">
      <c r="A110" s="22"/>
      <c r="B110" s="22"/>
      <c r="C110" s="21"/>
      <c r="D110" s="21"/>
      <c r="E110" s="102"/>
      <c r="F110" s="23"/>
      <c r="G110" s="63"/>
      <c r="H110" s="22"/>
      <c r="I110" s="22"/>
      <c r="J110" s="22"/>
      <c r="K110" s="22"/>
    </row>
    <row r="111" spans="1:11" ht="9.75" customHeight="1" x14ac:dyDescent="0.2">
      <c r="A111" s="22"/>
      <c r="B111" s="22"/>
      <c r="C111" s="21"/>
      <c r="D111" s="21"/>
      <c r="E111" s="102"/>
      <c r="F111" s="23"/>
      <c r="G111" s="63"/>
      <c r="H111" s="22"/>
      <c r="I111" s="22"/>
      <c r="J111" s="22"/>
      <c r="K111" s="22"/>
    </row>
    <row r="112" spans="1:11" ht="9.75" customHeight="1" x14ac:dyDescent="0.2">
      <c r="A112" s="22"/>
      <c r="B112" s="22"/>
      <c r="C112" s="21"/>
      <c r="D112" s="21"/>
      <c r="E112" s="102"/>
      <c r="F112" s="23"/>
      <c r="G112" s="63"/>
      <c r="H112" s="22"/>
      <c r="I112" s="22"/>
      <c r="J112" s="22"/>
      <c r="K112" s="22"/>
    </row>
    <row r="113" spans="1:11" ht="9.75" customHeight="1" x14ac:dyDescent="0.2">
      <c r="A113" s="22"/>
      <c r="B113" s="22"/>
      <c r="C113" s="21"/>
      <c r="D113" s="21"/>
      <c r="E113" s="102"/>
      <c r="F113" s="23"/>
      <c r="G113" s="63"/>
      <c r="H113" s="22"/>
      <c r="I113" s="22"/>
      <c r="J113" s="22"/>
      <c r="K113" s="22"/>
    </row>
    <row r="114" spans="1:11" ht="9.75" customHeight="1" x14ac:dyDescent="0.2">
      <c r="A114" s="22"/>
      <c r="B114" s="22"/>
      <c r="C114" s="21"/>
      <c r="D114" s="21"/>
      <c r="E114" s="102"/>
      <c r="F114" s="23"/>
      <c r="G114" s="63"/>
      <c r="H114" s="22"/>
      <c r="I114" s="22"/>
      <c r="J114" s="22"/>
      <c r="K114" s="22"/>
    </row>
    <row r="115" spans="1:11" ht="9.75" customHeight="1" x14ac:dyDescent="0.2">
      <c r="A115" s="22"/>
      <c r="B115" s="22"/>
      <c r="C115" s="21"/>
      <c r="D115" s="21"/>
      <c r="E115" s="102"/>
      <c r="F115" s="23"/>
      <c r="G115" s="63"/>
      <c r="H115" s="22"/>
      <c r="I115" s="22"/>
      <c r="J115" s="22"/>
      <c r="K115" s="22"/>
    </row>
    <row r="116" spans="1:11" ht="9.75" customHeight="1" x14ac:dyDescent="0.2">
      <c r="A116" s="22"/>
      <c r="B116" s="22"/>
      <c r="C116" s="21"/>
      <c r="D116" s="21"/>
      <c r="E116" s="102"/>
      <c r="F116" s="23"/>
      <c r="G116" s="63"/>
      <c r="H116" s="22"/>
      <c r="I116" s="22"/>
      <c r="J116" s="22"/>
      <c r="K116" s="22"/>
    </row>
    <row r="117" spans="1:11" ht="9.75" customHeight="1" x14ac:dyDescent="0.2">
      <c r="A117" s="22"/>
      <c r="B117" s="22"/>
      <c r="C117" s="21"/>
      <c r="D117" s="21"/>
      <c r="E117" s="102"/>
      <c r="F117" s="23"/>
      <c r="G117" s="63"/>
      <c r="H117" s="22"/>
      <c r="I117" s="22"/>
      <c r="J117" s="22"/>
      <c r="K117" s="22"/>
    </row>
    <row r="118" spans="1:11" ht="9.75" customHeight="1" x14ac:dyDescent="0.2">
      <c r="A118" s="22"/>
      <c r="B118" s="22"/>
      <c r="C118" s="21"/>
      <c r="D118" s="21"/>
      <c r="E118" s="102"/>
      <c r="F118" s="23"/>
      <c r="G118" s="63"/>
      <c r="H118" s="22"/>
      <c r="I118" s="22"/>
      <c r="J118" s="22"/>
      <c r="K118" s="22"/>
    </row>
    <row r="119" spans="1:11" ht="9.75" customHeight="1" x14ac:dyDescent="0.2">
      <c r="A119" s="22"/>
      <c r="B119" s="22"/>
      <c r="C119" s="21"/>
      <c r="D119" s="21"/>
      <c r="E119" s="102"/>
      <c r="F119" s="23"/>
      <c r="G119" s="63"/>
      <c r="H119" s="22"/>
      <c r="I119" s="22"/>
      <c r="J119" s="22"/>
      <c r="K119" s="22"/>
    </row>
    <row r="120" spans="1:11" ht="9.75" customHeight="1" x14ac:dyDescent="0.2">
      <c r="A120" s="22"/>
      <c r="B120" s="22"/>
      <c r="C120" s="21"/>
      <c r="D120" s="21"/>
      <c r="E120" s="102"/>
      <c r="F120" s="23"/>
      <c r="G120" s="63"/>
      <c r="H120" s="22"/>
      <c r="I120" s="22"/>
      <c r="J120" s="22"/>
      <c r="K120" s="22"/>
    </row>
    <row r="121" spans="1:11" ht="9.75" customHeight="1" x14ac:dyDescent="0.2">
      <c r="A121" s="22"/>
      <c r="B121" s="22"/>
      <c r="C121" s="21"/>
      <c r="D121" s="21"/>
      <c r="E121" s="102"/>
      <c r="F121" s="23"/>
      <c r="G121" s="63"/>
      <c r="H121" s="22"/>
      <c r="I121" s="22"/>
      <c r="J121" s="22"/>
      <c r="K121" s="22"/>
    </row>
    <row r="122" spans="1:11" ht="9.75" customHeight="1" x14ac:dyDescent="0.2">
      <c r="A122" s="22"/>
      <c r="B122" s="22"/>
      <c r="C122" s="21"/>
      <c r="D122" s="21"/>
      <c r="E122" s="102"/>
      <c r="F122" s="23"/>
      <c r="G122" s="63"/>
      <c r="H122" s="22"/>
      <c r="I122" s="22"/>
      <c r="J122" s="22"/>
      <c r="K122" s="22"/>
    </row>
    <row r="123" spans="1:11" ht="9.75" customHeight="1" x14ac:dyDescent="0.2">
      <c r="A123" s="22"/>
      <c r="B123" s="22"/>
      <c r="C123" s="21"/>
      <c r="D123" s="21"/>
      <c r="E123" s="102"/>
      <c r="F123" s="23"/>
      <c r="G123" s="63"/>
      <c r="H123" s="22"/>
      <c r="I123" s="22"/>
      <c r="J123" s="22"/>
      <c r="K123" s="22"/>
    </row>
    <row r="124" spans="1:11" ht="9.75" customHeight="1" x14ac:dyDescent="0.2">
      <c r="A124" s="22"/>
      <c r="B124" s="22"/>
      <c r="C124" s="21"/>
      <c r="D124" s="21"/>
      <c r="E124" s="102"/>
      <c r="F124" s="23"/>
      <c r="G124" s="63"/>
      <c r="H124" s="22"/>
      <c r="I124" s="22"/>
      <c r="J124" s="22"/>
      <c r="K124" s="22"/>
    </row>
    <row r="125" spans="1:11" ht="9.75" customHeight="1" x14ac:dyDescent="0.2">
      <c r="A125" s="22"/>
      <c r="B125" s="22"/>
      <c r="C125" s="21"/>
      <c r="D125" s="21"/>
      <c r="E125" s="102"/>
      <c r="F125" s="23"/>
      <c r="G125" s="63"/>
      <c r="H125" s="22"/>
      <c r="I125" s="22"/>
      <c r="J125" s="22"/>
      <c r="K125" s="22"/>
    </row>
    <row r="126" spans="1:11" ht="9.75" customHeight="1" x14ac:dyDescent="0.2">
      <c r="A126" s="22"/>
      <c r="B126" s="22"/>
      <c r="C126" s="21"/>
      <c r="D126" s="21"/>
      <c r="E126" s="102"/>
      <c r="F126" s="23"/>
      <c r="G126" s="63"/>
      <c r="H126" s="22"/>
      <c r="I126" s="22"/>
      <c r="J126" s="22"/>
      <c r="K126" s="22"/>
    </row>
    <row r="127" spans="1:11" ht="9.75" customHeight="1" x14ac:dyDescent="0.2">
      <c r="A127" s="22"/>
      <c r="B127" s="22"/>
      <c r="C127" s="21"/>
      <c r="D127" s="21"/>
      <c r="E127" s="102"/>
      <c r="F127" s="23"/>
      <c r="G127" s="63"/>
      <c r="H127" s="22"/>
      <c r="I127" s="22"/>
      <c r="J127" s="22"/>
      <c r="K127" s="22"/>
    </row>
    <row r="128" spans="1:11" ht="9.75" customHeight="1" x14ac:dyDescent="0.2">
      <c r="A128" s="22"/>
      <c r="B128" s="22"/>
      <c r="C128" s="21"/>
      <c r="D128" s="21"/>
      <c r="E128" s="102"/>
      <c r="F128" s="23"/>
      <c r="G128" s="63"/>
      <c r="H128" s="22"/>
      <c r="I128" s="22"/>
      <c r="J128" s="22"/>
      <c r="K128" s="22"/>
    </row>
    <row r="129" spans="1:11" ht="9.75" customHeight="1" x14ac:dyDescent="0.2">
      <c r="A129" s="22"/>
      <c r="B129" s="22"/>
      <c r="C129" s="21"/>
      <c r="D129" s="21"/>
      <c r="E129" s="102"/>
      <c r="F129" s="23"/>
      <c r="G129" s="63"/>
      <c r="H129" s="22"/>
      <c r="I129" s="22"/>
      <c r="J129" s="22"/>
      <c r="K129" s="22"/>
    </row>
    <row r="130" spans="1:11" ht="9.75" customHeight="1" x14ac:dyDescent="0.2">
      <c r="A130" s="22"/>
      <c r="B130" s="22"/>
      <c r="C130" s="21"/>
      <c r="D130" s="21"/>
      <c r="E130" s="102"/>
      <c r="F130" s="23"/>
      <c r="G130" s="63"/>
      <c r="H130" s="22"/>
      <c r="I130" s="22"/>
      <c r="J130" s="22"/>
      <c r="K130" s="22"/>
    </row>
    <row r="131" spans="1:11" ht="9.75" customHeight="1" x14ac:dyDescent="0.2">
      <c r="A131" s="22"/>
      <c r="B131" s="22"/>
      <c r="C131" s="21"/>
      <c r="D131" s="21"/>
      <c r="E131" s="102"/>
      <c r="F131" s="23"/>
      <c r="G131" s="63"/>
      <c r="H131" s="22"/>
      <c r="I131" s="22"/>
      <c r="J131" s="22"/>
      <c r="K131" s="22"/>
    </row>
    <row r="132" spans="1:11" ht="9.75" customHeight="1" x14ac:dyDescent="0.2">
      <c r="A132" s="22"/>
      <c r="B132" s="22"/>
      <c r="C132" s="21"/>
      <c r="D132" s="21"/>
      <c r="E132" s="102"/>
      <c r="F132" s="23"/>
      <c r="G132" s="63"/>
      <c r="H132" s="22"/>
      <c r="I132" s="22"/>
      <c r="J132" s="22"/>
      <c r="K132" s="22"/>
    </row>
    <row r="133" spans="1:11" ht="9.75" customHeight="1" x14ac:dyDescent="0.2">
      <c r="A133" s="22"/>
      <c r="B133" s="22"/>
      <c r="C133" s="21"/>
      <c r="D133" s="21"/>
      <c r="E133" s="102"/>
      <c r="F133" s="23"/>
      <c r="G133" s="63"/>
      <c r="H133" s="22"/>
      <c r="I133" s="22"/>
      <c r="J133" s="22"/>
      <c r="K133" s="22"/>
    </row>
    <row r="134" spans="1:11" ht="9.75" customHeight="1" x14ac:dyDescent="0.2">
      <c r="A134" s="22"/>
      <c r="B134" s="22"/>
      <c r="C134" s="21"/>
      <c r="D134" s="21"/>
      <c r="E134" s="102"/>
      <c r="F134" s="23"/>
      <c r="G134" s="63"/>
      <c r="H134" s="22"/>
      <c r="I134" s="22"/>
      <c r="J134" s="22"/>
      <c r="K134" s="22"/>
    </row>
    <row r="135" spans="1:11" ht="9.75" customHeight="1" x14ac:dyDescent="0.2">
      <c r="A135" s="22"/>
      <c r="B135" s="22"/>
      <c r="C135" s="21"/>
      <c r="D135" s="21"/>
      <c r="E135" s="102"/>
      <c r="F135" s="23"/>
      <c r="G135" s="63"/>
      <c r="H135" s="22"/>
      <c r="I135" s="22"/>
      <c r="J135" s="22"/>
      <c r="K135" s="22"/>
    </row>
    <row r="136" spans="1:11" ht="9.75" customHeight="1" x14ac:dyDescent="0.2">
      <c r="A136" s="22"/>
      <c r="B136" s="22"/>
      <c r="C136" s="21"/>
      <c r="D136" s="21"/>
      <c r="E136" s="102"/>
      <c r="F136" s="23"/>
      <c r="G136" s="63"/>
      <c r="H136" s="22"/>
      <c r="I136" s="22"/>
      <c r="J136" s="22"/>
      <c r="K136" s="22"/>
    </row>
    <row r="137" spans="1:11" ht="9.75" customHeight="1" x14ac:dyDescent="0.2">
      <c r="A137" s="22"/>
      <c r="B137" s="22"/>
      <c r="C137" s="21"/>
      <c r="D137" s="21"/>
      <c r="E137" s="102"/>
      <c r="F137" s="23"/>
      <c r="G137" s="63"/>
      <c r="H137" s="22"/>
      <c r="I137" s="22"/>
      <c r="J137" s="22"/>
      <c r="K137" s="22"/>
    </row>
    <row r="138" spans="1:11" ht="9.75" customHeight="1" x14ac:dyDescent="0.2">
      <c r="A138" s="22"/>
      <c r="B138" s="22"/>
      <c r="C138" s="21"/>
      <c r="D138" s="21"/>
      <c r="E138" s="102"/>
      <c r="F138" s="23"/>
      <c r="G138" s="63"/>
      <c r="H138" s="22"/>
      <c r="I138" s="22"/>
      <c r="J138" s="22"/>
      <c r="K138" s="22"/>
    </row>
    <row r="139" spans="1:11" ht="9.75" customHeight="1" x14ac:dyDescent="0.2">
      <c r="A139" s="22"/>
      <c r="B139" s="22"/>
      <c r="C139" s="21"/>
      <c r="D139" s="21"/>
      <c r="E139" s="102"/>
      <c r="F139" s="23"/>
      <c r="G139" s="63"/>
      <c r="H139" s="22"/>
      <c r="I139" s="22"/>
      <c r="J139" s="22"/>
      <c r="K139" s="22"/>
    </row>
    <row r="140" spans="1:11" ht="9.75" customHeight="1" x14ac:dyDescent="0.2">
      <c r="A140" s="22"/>
      <c r="B140" s="22"/>
      <c r="C140" s="21"/>
      <c r="D140" s="21"/>
      <c r="E140" s="102"/>
      <c r="F140" s="23"/>
      <c r="G140" s="63"/>
      <c r="H140" s="22"/>
      <c r="I140" s="22"/>
      <c r="J140" s="22"/>
      <c r="K140" s="22"/>
    </row>
    <row r="141" spans="1:11" ht="9.75" customHeight="1" x14ac:dyDescent="0.2">
      <c r="A141" s="22"/>
      <c r="B141" s="22"/>
      <c r="C141" s="21"/>
      <c r="D141" s="21"/>
      <c r="E141" s="102"/>
      <c r="F141" s="23"/>
      <c r="G141" s="63"/>
      <c r="H141" s="22"/>
      <c r="I141" s="22"/>
      <c r="J141" s="22"/>
      <c r="K141" s="22"/>
    </row>
    <row r="142" spans="1:11" ht="9.75" customHeight="1" x14ac:dyDescent="0.2">
      <c r="A142" s="22"/>
      <c r="B142" s="22"/>
      <c r="C142" s="21"/>
      <c r="D142" s="21"/>
      <c r="E142" s="102"/>
      <c r="F142" s="23"/>
      <c r="G142" s="63"/>
      <c r="H142" s="22"/>
      <c r="I142" s="22"/>
      <c r="J142" s="22"/>
      <c r="K142" s="22"/>
    </row>
    <row r="143" spans="1:11" ht="9.75" customHeight="1" x14ac:dyDescent="0.2">
      <c r="A143" s="22"/>
      <c r="B143" s="22"/>
      <c r="C143" s="21"/>
      <c r="D143" s="21"/>
      <c r="E143" s="102"/>
      <c r="F143" s="23"/>
      <c r="G143" s="63"/>
      <c r="H143" s="22"/>
      <c r="I143" s="22"/>
      <c r="J143" s="22"/>
      <c r="K143" s="22"/>
    </row>
    <row r="144" spans="1:11" ht="9.75" customHeight="1" x14ac:dyDescent="0.2">
      <c r="A144" s="22"/>
      <c r="B144" s="22"/>
      <c r="C144" s="21"/>
      <c r="D144" s="21"/>
      <c r="E144" s="102"/>
      <c r="F144" s="23"/>
      <c r="G144" s="63"/>
      <c r="H144" s="22"/>
      <c r="I144" s="22"/>
      <c r="J144" s="22"/>
      <c r="K144" s="22"/>
    </row>
    <row r="145" spans="1:11" ht="9.75" customHeight="1" x14ac:dyDescent="0.2">
      <c r="A145" s="22"/>
      <c r="B145" s="22"/>
      <c r="C145" s="21"/>
      <c r="D145" s="21"/>
      <c r="E145" s="102"/>
      <c r="F145" s="23"/>
      <c r="G145" s="63"/>
      <c r="H145" s="22"/>
      <c r="I145" s="22"/>
      <c r="J145" s="22"/>
      <c r="K145" s="22"/>
    </row>
    <row r="146" spans="1:11" ht="9.75" customHeight="1" x14ac:dyDescent="0.2">
      <c r="A146" s="22"/>
      <c r="B146" s="22"/>
      <c r="C146" s="21"/>
      <c r="D146" s="21"/>
      <c r="E146" s="102"/>
      <c r="F146" s="23"/>
      <c r="G146" s="63"/>
      <c r="H146" s="22"/>
      <c r="I146" s="22"/>
      <c r="J146" s="22"/>
      <c r="K146" s="22"/>
    </row>
    <row r="147" spans="1:11" ht="9.75" customHeight="1" x14ac:dyDescent="0.2">
      <c r="A147" s="22"/>
      <c r="B147" s="22"/>
      <c r="C147" s="21"/>
      <c r="D147" s="21"/>
      <c r="E147" s="102"/>
      <c r="F147" s="23"/>
      <c r="G147" s="63"/>
      <c r="H147" s="22"/>
      <c r="I147" s="22"/>
      <c r="J147" s="22"/>
      <c r="K147" s="22"/>
    </row>
    <row r="148" spans="1:11" ht="9.75" customHeight="1" x14ac:dyDescent="0.2">
      <c r="A148" s="22"/>
      <c r="B148" s="22"/>
      <c r="C148" s="21"/>
      <c r="D148" s="21"/>
      <c r="E148" s="102"/>
      <c r="F148" s="23"/>
      <c r="G148" s="63"/>
      <c r="H148" s="22"/>
      <c r="I148" s="22"/>
      <c r="J148" s="22"/>
      <c r="K148" s="22"/>
    </row>
    <row r="149" spans="1:11" ht="9.75" customHeight="1" x14ac:dyDescent="0.2">
      <c r="A149" s="22"/>
      <c r="B149" s="22"/>
      <c r="C149" s="21"/>
      <c r="D149" s="21"/>
      <c r="E149" s="102"/>
      <c r="F149" s="23"/>
      <c r="G149" s="63"/>
      <c r="H149" s="22"/>
      <c r="I149" s="22"/>
      <c r="J149" s="22"/>
      <c r="K149" s="22"/>
    </row>
    <row r="150" spans="1:11" ht="9.75" customHeight="1" x14ac:dyDescent="0.2">
      <c r="A150" s="22"/>
      <c r="B150" s="22"/>
      <c r="C150" s="21"/>
      <c r="D150" s="21"/>
      <c r="E150" s="102"/>
      <c r="F150" s="23"/>
      <c r="G150" s="63"/>
      <c r="H150" s="22"/>
      <c r="I150" s="22"/>
      <c r="J150" s="22"/>
      <c r="K150" s="22"/>
    </row>
    <row r="151" spans="1:11" ht="9.75" customHeight="1" x14ac:dyDescent="0.2">
      <c r="A151" s="22"/>
      <c r="B151" s="22"/>
      <c r="C151" s="21"/>
      <c r="D151" s="21"/>
      <c r="E151" s="102"/>
      <c r="F151" s="23"/>
      <c r="G151" s="63"/>
      <c r="H151" s="22"/>
      <c r="I151" s="22"/>
      <c r="J151" s="22"/>
      <c r="K151" s="22"/>
    </row>
    <row r="152" spans="1:11" ht="9.75" customHeight="1" x14ac:dyDescent="0.2">
      <c r="A152" s="22"/>
      <c r="B152" s="22"/>
      <c r="C152" s="21"/>
      <c r="D152" s="21"/>
      <c r="E152" s="102"/>
      <c r="F152" s="23"/>
      <c r="G152" s="63"/>
      <c r="H152" s="22"/>
      <c r="I152" s="22"/>
      <c r="J152" s="22"/>
      <c r="K152" s="22"/>
    </row>
    <row r="153" spans="1:11" ht="9.75" customHeight="1" x14ac:dyDescent="0.2">
      <c r="A153" s="22"/>
      <c r="B153" s="22"/>
      <c r="C153" s="21"/>
      <c r="D153" s="21"/>
      <c r="E153" s="102"/>
      <c r="F153" s="23"/>
      <c r="G153" s="63"/>
      <c r="H153" s="22"/>
      <c r="I153" s="22"/>
      <c r="J153" s="22"/>
      <c r="K153" s="22"/>
    </row>
    <row r="154" spans="1:11" ht="9.75" customHeight="1" x14ac:dyDescent="0.2">
      <c r="A154" s="22"/>
      <c r="B154" s="22"/>
      <c r="C154" s="21"/>
      <c r="D154" s="21"/>
      <c r="E154" s="102"/>
      <c r="F154" s="23"/>
      <c r="G154" s="63"/>
      <c r="H154" s="22"/>
      <c r="I154" s="22"/>
      <c r="J154" s="22"/>
      <c r="K154" s="22"/>
    </row>
    <row r="155" spans="1:11" ht="9.75" customHeight="1" x14ac:dyDescent="0.2">
      <c r="A155" s="22"/>
      <c r="B155" s="22"/>
      <c r="C155" s="21"/>
      <c r="D155" s="21"/>
      <c r="E155" s="102"/>
      <c r="F155" s="23"/>
      <c r="G155" s="63"/>
      <c r="H155" s="22"/>
      <c r="I155" s="22"/>
      <c r="J155" s="22"/>
      <c r="K155" s="22"/>
    </row>
    <row r="156" spans="1:11" ht="9.75" customHeight="1" x14ac:dyDescent="0.2">
      <c r="A156" s="22"/>
      <c r="B156" s="22"/>
      <c r="C156" s="21"/>
      <c r="D156" s="21"/>
      <c r="E156" s="102"/>
      <c r="F156" s="23"/>
      <c r="G156" s="63"/>
      <c r="H156" s="22"/>
      <c r="I156" s="22"/>
      <c r="J156" s="22"/>
      <c r="K156" s="22"/>
    </row>
    <row r="157" spans="1:11" ht="9.75" customHeight="1" x14ac:dyDescent="0.2">
      <c r="A157" s="22"/>
      <c r="B157" s="22"/>
      <c r="C157" s="21"/>
      <c r="D157" s="21"/>
      <c r="E157" s="102"/>
      <c r="F157" s="23"/>
      <c r="G157" s="63"/>
      <c r="H157" s="22"/>
      <c r="I157" s="22"/>
      <c r="J157" s="22"/>
      <c r="K157" s="22"/>
    </row>
    <row r="158" spans="1:11" ht="9.75" customHeight="1" x14ac:dyDescent="0.2">
      <c r="A158" s="22"/>
      <c r="B158" s="22"/>
      <c r="C158" s="21"/>
      <c r="D158" s="21"/>
      <c r="E158" s="102"/>
      <c r="F158" s="23"/>
      <c r="G158" s="63"/>
      <c r="H158" s="22"/>
      <c r="I158" s="22"/>
      <c r="J158" s="22"/>
      <c r="K158" s="22"/>
    </row>
    <row r="159" spans="1:11" ht="9.75" customHeight="1" x14ac:dyDescent="0.2">
      <c r="A159" s="22"/>
      <c r="B159" s="22"/>
      <c r="C159" s="21"/>
      <c r="D159" s="21"/>
      <c r="E159" s="102"/>
      <c r="F159" s="23"/>
      <c r="G159" s="63"/>
      <c r="H159" s="22"/>
      <c r="I159" s="22"/>
      <c r="J159" s="22"/>
      <c r="K159" s="22"/>
    </row>
    <row r="160" spans="1:11" ht="9.75" customHeight="1" x14ac:dyDescent="0.2">
      <c r="A160" s="22"/>
      <c r="B160" s="22"/>
      <c r="C160" s="21"/>
      <c r="D160" s="21"/>
      <c r="E160" s="102"/>
      <c r="F160" s="23"/>
      <c r="G160" s="63"/>
      <c r="H160" s="22"/>
      <c r="I160" s="22"/>
      <c r="J160" s="22"/>
      <c r="K160" s="22"/>
    </row>
    <row r="161" spans="1:11" ht="9.75" customHeight="1" x14ac:dyDescent="0.2">
      <c r="A161" s="22"/>
      <c r="B161" s="22"/>
      <c r="C161" s="21"/>
      <c r="D161" s="21"/>
      <c r="E161" s="102"/>
      <c r="F161" s="23"/>
      <c r="G161" s="63"/>
      <c r="H161" s="22"/>
      <c r="I161" s="22"/>
      <c r="J161" s="22"/>
      <c r="K161" s="22"/>
    </row>
    <row r="162" spans="1:11" ht="9.75" customHeight="1" x14ac:dyDescent="0.2">
      <c r="A162" s="22"/>
      <c r="B162" s="22"/>
      <c r="C162" s="21"/>
      <c r="D162" s="21"/>
      <c r="E162" s="102"/>
      <c r="F162" s="23"/>
      <c r="G162" s="63"/>
      <c r="H162" s="22"/>
      <c r="I162" s="22"/>
      <c r="J162" s="22"/>
      <c r="K162" s="22"/>
    </row>
    <row r="163" spans="1:11" ht="9.75" customHeight="1" x14ac:dyDescent="0.2">
      <c r="A163" s="22"/>
      <c r="B163" s="22"/>
      <c r="C163" s="21"/>
      <c r="D163" s="21"/>
      <c r="E163" s="102"/>
      <c r="F163" s="23"/>
      <c r="G163" s="63"/>
      <c r="H163" s="22"/>
      <c r="I163" s="22"/>
      <c r="J163" s="22"/>
      <c r="K163" s="22"/>
    </row>
    <row r="164" spans="1:11" ht="9.75" customHeight="1" x14ac:dyDescent="0.2">
      <c r="A164" s="22"/>
      <c r="B164" s="22"/>
      <c r="C164" s="21"/>
      <c r="D164" s="21"/>
      <c r="E164" s="102"/>
      <c r="F164" s="23"/>
      <c r="G164" s="63"/>
      <c r="H164" s="22"/>
      <c r="I164" s="22"/>
      <c r="J164" s="22"/>
      <c r="K164" s="22"/>
    </row>
    <row r="165" spans="1:11" ht="9.75" customHeight="1" x14ac:dyDescent="0.2">
      <c r="A165" s="22"/>
      <c r="B165" s="22"/>
      <c r="C165" s="21"/>
      <c r="D165" s="21"/>
      <c r="E165" s="102"/>
      <c r="F165" s="23"/>
      <c r="G165" s="63"/>
      <c r="H165" s="22"/>
      <c r="I165" s="22"/>
      <c r="J165" s="22"/>
      <c r="K165" s="22"/>
    </row>
    <row r="166" spans="1:11" ht="9.75" customHeight="1" x14ac:dyDescent="0.2">
      <c r="A166" s="22"/>
      <c r="B166" s="22"/>
      <c r="C166" s="21"/>
      <c r="D166" s="21"/>
      <c r="E166" s="102"/>
      <c r="F166" s="23"/>
      <c r="G166" s="63"/>
      <c r="H166" s="22"/>
      <c r="I166" s="22"/>
      <c r="J166" s="22"/>
      <c r="K166" s="22"/>
    </row>
    <row r="167" spans="1:11" ht="9.75" customHeight="1" x14ac:dyDescent="0.2">
      <c r="A167" s="22"/>
      <c r="B167" s="22"/>
      <c r="C167" s="21"/>
      <c r="D167" s="21"/>
      <c r="E167" s="102"/>
      <c r="F167" s="23"/>
      <c r="G167" s="63"/>
      <c r="H167" s="22"/>
      <c r="I167" s="22"/>
      <c r="J167" s="22"/>
      <c r="K167" s="22"/>
    </row>
    <row r="168" spans="1:11" ht="9.75" customHeight="1" x14ac:dyDescent="0.2">
      <c r="A168" s="22"/>
      <c r="B168" s="22"/>
      <c r="C168" s="21"/>
      <c r="D168" s="21"/>
      <c r="E168" s="102"/>
      <c r="F168" s="23"/>
      <c r="G168" s="63"/>
      <c r="H168" s="22"/>
      <c r="I168" s="22"/>
      <c r="J168" s="22"/>
      <c r="K168" s="22"/>
    </row>
    <row r="169" spans="1:11" ht="9.75" customHeight="1" x14ac:dyDescent="0.2">
      <c r="A169" s="22"/>
      <c r="B169" s="22"/>
      <c r="C169" s="21"/>
      <c r="D169" s="21"/>
      <c r="E169" s="102"/>
      <c r="F169" s="23"/>
      <c r="G169" s="63"/>
      <c r="H169" s="22"/>
      <c r="I169" s="22"/>
      <c r="J169" s="22"/>
      <c r="K169" s="22"/>
    </row>
    <row r="170" spans="1:11" ht="9.75" customHeight="1" x14ac:dyDescent="0.2">
      <c r="A170" s="22"/>
      <c r="B170" s="22"/>
      <c r="C170" s="21"/>
      <c r="D170" s="21"/>
      <c r="E170" s="102"/>
      <c r="F170" s="23"/>
      <c r="G170" s="63"/>
      <c r="H170" s="22"/>
      <c r="I170" s="22"/>
      <c r="J170" s="22"/>
      <c r="K170" s="22"/>
    </row>
    <row r="171" spans="1:11" ht="9.75" customHeight="1" x14ac:dyDescent="0.2">
      <c r="A171" s="22"/>
      <c r="B171" s="22"/>
      <c r="C171" s="21"/>
      <c r="D171" s="21"/>
      <c r="E171" s="102"/>
      <c r="F171" s="23"/>
      <c r="G171" s="63"/>
      <c r="H171" s="22"/>
      <c r="I171" s="22"/>
      <c r="J171" s="22"/>
      <c r="K171" s="22"/>
    </row>
    <row r="172" spans="1:11" ht="9.75" customHeight="1" x14ac:dyDescent="0.2">
      <c r="A172" s="22"/>
      <c r="B172" s="22"/>
      <c r="C172" s="21"/>
      <c r="D172" s="21"/>
      <c r="E172" s="102"/>
      <c r="F172" s="23"/>
      <c r="G172" s="63"/>
      <c r="H172" s="22"/>
      <c r="I172" s="22"/>
      <c r="J172" s="22"/>
      <c r="K172" s="22"/>
    </row>
    <row r="173" spans="1:11" ht="9.75" customHeight="1" x14ac:dyDescent="0.2">
      <c r="A173" s="22"/>
      <c r="B173" s="22"/>
      <c r="C173" s="21"/>
      <c r="D173" s="21"/>
      <c r="E173" s="102"/>
      <c r="F173" s="23"/>
      <c r="G173" s="63"/>
      <c r="H173" s="22"/>
      <c r="I173" s="22"/>
      <c r="J173" s="22"/>
      <c r="K173" s="22"/>
    </row>
    <row r="174" spans="1:11" ht="9.75" customHeight="1" x14ac:dyDescent="0.2">
      <c r="A174" s="22"/>
      <c r="B174" s="22"/>
      <c r="C174" s="21"/>
      <c r="D174" s="21"/>
      <c r="E174" s="102"/>
      <c r="F174" s="23"/>
      <c r="G174" s="63"/>
      <c r="H174" s="22"/>
      <c r="I174" s="22"/>
      <c r="J174" s="22"/>
      <c r="K174" s="22"/>
    </row>
    <row r="175" spans="1:11" ht="9.75" customHeight="1" x14ac:dyDescent="0.2">
      <c r="A175" s="22"/>
      <c r="B175" s="22"/>
      <c r="C175" s="21"/>
      <c r="D175" s="21"/>
      <c r="E175" s="102"/>
      <c r="F175" s="23"/>
      <c r="G175" s="63"/>
      <c r="H175" s="22"/>
      <c r="I175" s="22"/>
      <c r="J175" s="22"/>
      <c r="K175" s="22"/>
    </row>
    <row r="176" spans="1:11" ht="9.75" customHeight="1" x14ac:dyDescent="0.2">
      <c r="A176" s="22"/>
      <c r="B176" s="22"/>
      <c r="C176" s="21"/>
      <c r="D176" s="21"/>
      <c r="E176" s="102"/>
      <c r="F176" s="23"/>
      <c r="G176" s="63"/>
      <c r="H176" s="22"/>
      <c r="I176" s="22"/>
      <c r="J176" s="22"/>
      <c r="K176" s="22"/>
    </row>
    <row r="177" spans="1:11" ht="9.75" customHeight="1" x14ac:dyDescent="0.2">
      <c r="A177" s="22"/>
      <c r="B177" s="22"/>
      <c r="C177" s="21"/>
      <c r="D177" s="21"/>
      <c r="E177" s="102"/>
      <c r="F177" s="23"/>
      <c r="G177" s="63"/>
      <c r="H177" s="22"/>
      <c r="I177" s="22"/>
      <c r="J177" s="22"/>
      <c r="K177" s="22"/>
    </row>
    <row r="178" spans="1:11" ht="9.75" customHeight="1" x14ac:dyDescent="0.2">
      <c r="A178" s="22"/>
      <c r="B178" s="22"/>
      <c r="C178" s="21"/>
      <c r="D178" s="21"/>
      <c r="E178" s="102"/>
      <c r="F178" s="23"/>
      <c r="G178" s="63"/>
      <c r="H178" s="22"/>
      <c r="I178" s="22"/>
      <c r="J178" s="22"/>
      <c r="K178" s="22"/>
    </row>
    <row r="179" spans="1:11" ht="9.75" customHeight="1" x14ac:dyDescent="0.2">
      <c r="A179" s="22"/>
      <c r="B179" s="22"/>
      <c r="C179" s="21"/>
      <c r="D179" s="21"/>
      <c r="E179" s="102"/>
      <c r="F179" s="23"/>
      <c r="G179" s="63"/>
      <c r="H179" s="22"/>
      <c r="I179" s="22"/>
      <c r="J179" s="22"/>
      <c r="K179" s="22"/>
    </row>
    <row r="180" spans="1:11" ht="9.75" customHeight="1" x14ac:dyDescent="0.2">
      <c r="A180" s="22"/>
      <c r="B180" s="22"/>
      <c r="C180" s="21"/>
      <c r="D180" s="21"/>
      <c r="E180" s="102"/>
      <c r="F180" s="23"/>
      <c r="G180" s="63"/>
      <c r="H180" s="22"/>
      <c r="I180" s="22"/>
      <c r="J180" s="22"/>
      <c r="K180" s="22"/>
    </row>
    <row r="181" spans="1:11" ht="9.75" customHeight="1" x14ac:dyDescent="0.2">
      <c r="A181" s="22"/>
      <c r="B181" s="22"/>
      <c r="C181" s="21"/>
      <c r="D181" s="21"/>
      <c r="E181" s="102"/>
      <c r="F181" s="23"/>
      <c r="G181" s="63"/>
      <c r="H181" s="22"/>
      <c r="I181" s="22"/>
      <c r="J181" s="22"/>
      <c r="K181" s="22"/>
    </row>
    <row r="182" spans="1:11" ht="9.75" customHeight="1" x14ac:dyDescent="0.2">
      <c r="A182" s="22"/>
      <c r="B182" s="22"/>
      <c r="C182" s="21"/>
      <c r="D182" s="21"/>
      <c r="E182" s="102"/>
      <c r="F182" s="23"/>
      <c r="G182" s="63"/>
      <c r="H182" s="22"/>
      <c r="I182" s="22"/>
      <c r="J182" s="22"/>
      <c r="K182" s="22"/>
    </row>
    <row r="183" spans="1:11" ht="9.75" customHeight="1" x14ac:dyDescent="0.2">
      <c r="A183" s="22"/>
      <c r="B183" s="22"/>
      <c r="C183" s="21"/>
      <c r="D183" s="21"/>
      <c r="E183" s="102"/>
      <c r="F183" s="23"/>
      <c r="G183" s="63"/>
      <c r="H183" s="22"/>
      <c r="I183" s="22"/>
      <c r="J183" s="22"/>
      <c r="K183" s="22"/>
    </row>
    <row r="184" spans="1:11" ht="9.75" customHeight="1" x14ac:dyDescent="0.2">
      <c r="A184" s="22"/>
      <c r="B184" s="22"/>
      <c r="C184" s="21"/>
      <c r="D184" s="21"/>
      <c r="E184" s="102"/>
      <c r="F184" s="23"/>
      <c r="G184" s="63"/>
      <c r="H184" s="22"/>
      <c r="I184" s="22"/>
      <c r="J184" s="22"/>
      <c r="K184" s="22"/>
    </row>
    <row r="185" spans="1:11" ht="9.75" customHeight="1" x14ac:dyDescent="0.2">
      <c r="A185" s="22"/>
      <c r="B185" s="22"/>
      <c r="C185" s="21"/>
      <c r="D185" s="21"/>
      <c r="E185" s="102"/>
      <c r="F185" s="23"/>
      <c r="G185" s="63"/>
      <c r="H185" s="22"/>
      <c r="I185" s="22"/>
      <c r="J185" s="22"/>
      <c r="K185" s="22"/>
    </row>
    <row r="186" spans="1:11" ht="9.75" customHeight="1" x14ac:dyDescent="0.2">
      <c r="A186" s="22"/>
      <c r="B186" s="22"/>
      <c r="C186" s="21"/>
      <c r="D186" s="21"/>
      <c r="E186" s="102"/>
      <c r="F186" s="23"/>
      <c r="G186" s="63"/>
      <c r="H186" s="22"/>
      <c r="I186" s="22"/>
      <c r="J186" s="22"/>
      <c r="K186" s="22"/>
    </row>
    <row r="187" spans="1:11" ht="9.75" customHeight="1" x14ac:dyDescent="0.2">
      <c r="A187" s="22"/>
      <c r="B187" s="22"/>
      <c r="C187" s="21"/>
      <c r="D187" s="21"/>
      <c r="E187" s="102"/>
      <c r="F187" s="23"/>
      <c r="G187" s="63"/>
      <c r="H187" s="22"/>
      <c r="I187" s="22"/>
      <c r="J187" s="22"/>
      <c r="K187" s="22"/>
    </row>
    <row r="188" spans="1:11" ht="9.75" customHeight="1" x14ac:dyDescent="0.2">
      <c r="A188" s="22"/>
      <c r="B188" s="22"/>
      <c r="C188" s="21"/>
      <c r="D188" s="21"/>
      <c r="E188" s="102"/>
      <c r="F188" s="23"/>
      <c r="G188" s="63"/>
      <c r="H188" s="22"/>
      <c r="I188" s="22"/>
      <c r="J188" s="22"/>
      <c r="K188" s="22"/>
    </row>
    <row r="189" spans="1:11" ht="9.75" customHeight="1" x14ac:dyDescent="0.2">
      <c r="A189" s="22"/>
      <c r="B189" s="22"/>
      <c r="C189" s="21"/>
      <c r="D189" s="21"/>
      <c r="E189" s="102"/>
      <c r="F189" s="23"/>
      <c r="G189" s="63"/>
      <c r="H189" s="22"/>
      <c r="I189" s="22"/>
      <c r="J189" s="22"/>
      <c r="K189" s="22"/>
    </row>
    <row r="190" spans="1:11" ht="9.75" customHeight="1" x14ac:dyDescent="0.2">
      <c r="A190" s="22"/>
      <c r="B190" s="22"/>
      <c r="C190" s="21"/>
      <c r="D190" s="21"/>
      <c r="E190" s="102"/>
      <c r="F190" s="23"/>
      <c r="G190" s="63"/>
      <c r="H190" s="22"/>
      <c r="I190" s="22"/>
      <c r="J190" s="22"/>
      <c r="K190" s="22"/>
    </row>
    <row r="191" spans="1:11" ht="9.75" customHeight="1" x14ac:dyDescent="0.2">
      <c r="A191" s="22"/>
      <c r="B191" s="22"/>
      <c r="C191" s="21"/>
      <c r="D191" s="21"/>
      <c r="E191" s="102"/>
      <c r="F191" s="23"/>
      <c r="G191" s="63"/>
      <c r="H191" s="22"/>
      <c r="I191" s="22"/>
      <c r="J191" s="22"/>
      <c r="K191" s="22"/>
    </row>
    <row r="192" spans="1:11" ht="9.75" customHeight="1" x14ac:dyDescent="0.2">
      <c r="A192" s="22"/>
      <c r="B192" s="22"/>
      <c r="C192" s="21"/>
      <c r="D192" s="21"/>
      <c r="E192" s="102"/>
      <c r="F192" s="23"/>
      <c r="G192" s="63"/>
      <c r="H192" s="22"/>
      <c r="I192" s="22"/>
      <c r="J192" s="22"/>
      <c r="K192" s="22"/>
    </row>
    <row r="193" spans="1:11" ht="9.75" customHeight="1" x14ac:dyDescent="0.2">
      <c r="A193" s="22"/>
      <c r="B193" s="22"/>
      <c r="C193" s="21"/>
      <c r="D193" s="21"/>
      <c r="E193" s="102"/>
      <c r="F193" s="23"/>
      <c r="G193" s="63"/>
      <c r="H193" s="22"/>
      <c r="I193" s="22"/>
      <c r="J193" s="22"/>
      <c r="K193" s="22"/>
    </row>
    <row r="194" spans="1:11" ht="9.75" customHeight="1" x14ac:dyDescent="0.2">
      <c r="A194" s="22"/>
      <c r="B194" s="22"/>
      <c r="C194" s="21"/>
      <c r="D194" s="21"/>
      <c r="E194" s="102"/>
      <c r="F194" s="23"/>
      <c r="G194" s="63"/>
      <c r="H194" s="22"/>
      <c r="I194" s="22"/>
      <c r="J194" s="22"/>
      <c r="K194" s="22"/>
    </row>
    <row r="195" spans="1:11" ht="9.75" customHeight="1" x14ac:dyDescent="0.2">
      <c r="A195" s="22"/>
      <c r="B195" s="22"/>
      <c r="C195" s="21"/>
      <c r="D195" s="21"/>
      <c r="E195" s="102"/>
      <c r="F195" s="23"/>
      <c r="G195" s="63"/>
      <c r="H195" s="22"/>
      <c r="I195" s="22"/>
      <c r="J195" s="22"/>
      <c r="K195" s="22"/>
    </row>
    <row r="196" spans="1:11" ht="9.75" customHeight="1" x14ac:dyDescent="0.2">
      <c r="A196" s="22"/>
      <c r="B196" s="22"/>
      <c r="C196" s="21"/>
      <c r="D196" s="21"/>
      <c r="E196" s="102"/>
      <c r="F196" s="23"/>
      <c r="G196" s="63"/>
      <c r="H196" s="22"/>
      <c r="I196" s="22"/>
      <c r="J196" s="22"/>
      <c r="K196" s="22"/>
    </row>
    <row r="197" spans="1:11" ht="9.75" customHeight="1" x14ac:dyDescent="0.2">
      <c r="A197" s="22"/>
      <c r="B197" s="22"/>
      <c r="C197" s="21"/>
      <c r="D197" s="21"/>
      <c r="E197" s="102"/>
      <c r="F197" s="23"/>
      <c r="G197" s="63"/>
      <c r="H197" s="22"/>
      <c r="I197" s="22"/>
      <c r="J197" s="22"/>
      <c r="K197" s="22"/>
    </row>
    <row r="198" spans="1:11" ht="9.75" customHeight="1" x14ac:dyDescent="0.2">
      <c r="A198" s="22"/>
      <c r="B198" s="22"/>
      <c r="C198" s="21"/>
      <c r="D198" s="21"/>
      <c r="E198" s="102"/>
      <c r="F198" s="23"/>
      <c r="G198" s="63"/>
      <c r="H198" s="22"/>
      <c r="I198" s="22"/>
      <c r="J198" s="22"/>
      <c r="K198" s="22"/>
    </row>
    <row r="199" spans="1:11" ht="9.75" customHeight="1" x14ac:dyDescent="0.2">
      <c r="A199" s="22"/>
      <c r="B199" s="22"/>
      <c r="C199" s="21"/>
      <c r="D199" s="21"/>
      <c r="E199" s="102"/>
      <c r="F199" s="23"/>
      <c r="G199" s="63"/>
      <c r="H199" s="22"/>
      <c r="I199" s="22"/>
      <c r="J199" s="22"/>
      <c r="K199" s="22"/>
    </row>
    <row r="200" spans="1:11" ht="9.75" customHeight="1" x14ac:dyDescent="0.2">
      <c r="A200" s="22"/>
      <c r="B200" s="22"/>
      <c r="C200" s="21"/>
      <c r="D200" s="21"/>
      <c r="E200" s="102"/>
      <c r="F200" s="23"/>
      <c r="G200" s="63"/>
      <c r="H200" s="22"/>
      <c r="I200" s="22"/>
      <c r="J200" s="22"/>
      <c r="K200" s="22"/>
    </row>
    <row r="201" spans="1:11" ht="9.75" customHeight="1" x14ac:dyDescent="0.2">
      <c r="A201" s="22"/>
      <c r="B201" s="22"/>
      <c r="C201" s="21"/>
      <c r="D201" s="21"/>
      <c r="E201" s="102"/>
      <c r="F201" s="23"/>
      <c r="G201" s="63"/>
      <c r="H201" s="22"/>
      <c r="I201" s="22"/>
      <c r="J201" s="22"/>
      <c r="K201" s="22"/>
    </row>
    <row r="202" spans="1:11" ht="9.75" customHeight="1" x14ac:dyDescent="0.2">
      <c r="A202" s="22"/>
      <c r="B202" s="22"/>
      <c r="C202" s="21"/>
      <c r="D202" s="21"/>
      <c r="E202" s="102"/>
      <c r="F202" s="23"/>
      <c r="G202" s="63"/>
      <c r="H202" s="22"/>
      <c r="I202" s="22"/>
      <c r="J202" s="22"/>
      <c r="K202" s="22"/>
    </row>
    <row r="203" spans="1:11" ht="9.75" customHeight="1" x14ac:dyDescent="0.2">
      <c r="A203" s="22"/>
      <c r="B203" s="22"/>
      <c r="C203" s="21"/>
      <c r="D203" s="21"/>
      <c r="E203" s="102"/>
      <c r="F203" s="23"/>
      <c r="G203" s="63"/>
      <c r="H203" s="22"/>
      <c r="I203" s="22"/>
      <c r="J203" s="22"/>
      <c r="K203" s="22"/>
    </row>
    <row r="204" spans="1:11" ht="9.75" customHeight="1" x14ac:dyDescent="0.2">
      <c r="A204" s="22"/>
      <c r="B204" s="22"/>
      <c r="C204" s="21"/>
      <c r="D204" s="21"/>
      <c r="E204" s="102"/>
      <c r="F204" s="23"/>
      <c r="G204" s="63"/>
      <c r="H204" s="22"/>
      <c r="I204" s="22"/>
      <c r="J204" s="22"/>
      <c r="K204" s="22"/>
    </row>
    <row r="205" spans="1:11" ht="9.75" customHeight="1" x14ac:dyDescent="0.2">
      <c r="A205" s="22"/>
      <c r="B205" s="22"/>
      <c r="C205" s="21"/>
      <c r="D205" s="21"/>
      <c r="E205" s="102"/>
      <c r="F205" s="23"/>
      <c r="G205" s="63"/>
      <c r="H205" s="22"/>
      <c r="I205" s="22"/>
      <c r="J205" s="22"/>
      <c r="K205" s="22"/>
    </row>
    <row r="206" spans="1:11" ht="9.75" customHeight="1" x14ac:dyDescent="0.2">
      <c r="A206" s="22"/>
      <c r="B206" s="22"/>
      <c r="C206" s="21"/>
      <c r="D206" s="21"/>
      <c r="E206" s="102"/>
      <c r="F206" s="23"/>
      <c r="G206" s="63"/>
      <c r="H206" s="22"/>
      <c r="I206" s="22"/>
      <c r="J206" s="22"/>
      <c r="K206" s="22"/>
    </row>
    <row r="207" spans="1:11" ht="9.75" customHeight="1" x14ac:dyDescent="0.2">
      <c r="A207" s="22"/>
      <c r="B207" s="22"/>
      <c r="C207" s="21"/>
      <c r="D207" s="21"/>
      <c r="E207" s="102"/>
      <c r="F207" s="23"/>
      <c r="G207" s="63"/>
      <c r="H207" s="22"/>
      <c r="I207" s="22"/>
      <c r="J207" s="22"/>
      <c r="K207" s="22"/>
    </row>
    <row r="208" spans="1:11" ht="9.75" customHeight="1" x14ac:dyDescent="0.2">
      <c r="A208" s="22"/>
      <c r="B208" s="22"/>
      <c r="C208" s="21"/>
      <c r="D208" s="21"/>
      <c r="E208" s="102"/>
      <c r="F208" s="23"/>
      <c r="G208" s="63"/>
      <c r="H208" s="22"/>
      <c r="I208" s="22"/>
      <c r="J208" s="22"/>
      <c r="K208" s="22"/>
    </row>
    <row r="209" spans="1:11" ht="9.75" customHeight="1" x14ac:dyDescent="0.2">
      <c r="A209" s="22"/>
      <c r="B209" s="22"/>
      <c r="C209" s="21"/>
      <c r="D209" s="21"/>
      <c r="E209" s="102"/>
      <c r="F209" s="23"/>
      <c r="G209" s="63"/>
      <c r="H209" s="22"/>
      <c r="I209" s="22"/>
      <c r="J209" s="22"/>
      <c r="K209" s="22"/>
    </row>
    <row r="210" spans="1:11" ht="9.75" customHeight="1" x14ac:dyDescent="0.2">
      <c r="A210" s="22"/>
      <c r="B210" s="22"/>
      <c r="C210" s="21"/>
      <c r="D210" s="21"/>
      <c r="E210" s="102"/>
      <c r="F210" s="23"/>
      <c r="G210" s="63"/>
      <c r="H210" s="22"/>
      <c r="I210" s="22"/>
      <c r="J210" s="22"/>
      <c r="K210" s="22"/>
    </row>
    <row r="211" spans="1:11" ht="9.75" customHeight="1" x14ac:dyDescent="0.2">
      <c r="A211" s="22"/>
      <c r="B211" s="22"/>
      <c r="C211" s="21"/>
      <c r="D211" s="21"/>
      <c r="E211" s="102"/>
      <c r="F211" s="23"/>
      <c r="G211" s="63"/>
      <c r="H211" s="22"/>
      <c r="I211" s="22"/>
      <c r="J211" s="22"/>
      <c r="K211" s="22"/>
    </row>
    <row r="212" spans="1:11" ht="9.75" customHeight="1" x14ac:dyDescent="0.2">
      <c r="A212" s="22"/>
      <c r="B212" s="22"/>
      <c r="C212" s="21"/>
      <c r="D212" s="21"/>
      <c r="E212" s="102"/>
      <c r="F212" s="23"/>
      <c r="G212" s="63"/>
      <c r="H212" s="22"/>
      <c r="I212" s="22"/>
      <c r="J212" s="22"/>
      <c r="K212" s="22"/>
    </row>
    <row r="213" spans="1:11" ht="9.75" customHeight="1" x14ac:dyDescent="0.2">
      <c r="A213" s="22"/>
      <c r="B213" s="22"/>
      <c r="C213" s="21"/>
      <c r="D213" s="21"/>
      <c r="E213" s="102"/>
      <c r="F213" s="23"/>
      <c r="G213" s="63"/>
      <c r="H213" s="22"/>
      <c r="I213" s="22"/>
      <c r="J213" s="22"/>
      <c r="K213" s="22"/>
    </row>
    <row r="214" spans="1:11" ht="9.75" customHeight="1" x14ac:dyDescent="0.2">
      <c r="A214" s="22"/>
      <c r="B214" s="22"/>
      <c r="C214" s="21"/>
      <c r="D214" s="21"/>
      <c r="E214" s="102"/>
      <c r="F214" s="23"/>
      <c r="G214" s="63"/>
      <c r="H214" s="22"/>
      <c r="I214" s="22"/>
      <c r="J214" s="22"/>
      <c r="K214" s="22"/>
    </row>
    <row r="215" spans="1:11" ht="9.75" customHeight="1" x14ac:dyDescent="0.2">
      <c r="A215" s="22"/>
      <c r="B215" s="22"/>
      <c r="C215" s="21"/>
      <c r="D215" s="21"/>
      <c r="E215" s="102"/>
      <c r="F215" s="23"/>
      <c r="G215" s="63"/>
      <c r="H215" s="22"/>
      <c r="I215" s="22"/>
      <c r="J215" s="22"/>
      <c r="K215" s="22"/>
    </row>
    <row r="216" spans="1:11" ht="9.75" customHeight="1" x14ac:dyDescent="0.2">
      <c r="A216" s="22"/>
      <c r="B216" s="22"/>
      <c r="C216" s="21"/>
      <c r="D216" s="21"/>
      <c r="E216" s="102"/>
      <c r="F216" s="23"/>
      <c r="G216" s="63"/>
      <c r="H216" s="22"/>
      <c r="I216" s="22"/>
      <c r="J216" s="22"/>
      <c r="K216" s="22"/>
    </row>
    <row r="217" spans="1:11" ht="9.75" customHeight="1" x14ac:dyDescent="0.2">
      <c r="A217" s="22"/>
      <c r="B217" s="22"/>
      <c r="C217" s="21"/>
      <c r="D217" s="21"/>
      <c r="E217" s="102"/>
      <c r="F217" s="23"/>
      <c r="G217" s="63"/>
      <c r="H217" s="22"/>
      <c r="I217" s="22"/>
      <c r="J217" s="22"/>
      <c r="K217" s="22"/>
    </row>
    <row r="218" spans="1:11" ht="9.75" customHeight="1" x14ac:dyDescent="0.2">
      <c r="A218" s="22"/>
      <c r="B218" s="22"/>
      <c r="C218" s="21"/>
      <c r="D218" s="21"/>
      <c r="E218" s="102"/>
      <c r="F218" s="23"/>
      <c r="G218" s="63"/>
      <c r="H218" s="22"/>
      <c r="I218" s="22"/>
      <c r="J218" s="22"/>
      <c r="K218" s="22"/>
    </row>
    <row r="219" spans="1:11" ht="9.75" customHeight="1" x14ac:dyDescent="0.2">
      <c r="A219" s="22"/>
      <c r="B219" s="22"/>
      <c r="C219" s="21"/>
      <c r="D219" s="21"/>
      <c r="E219" s="102"/>
      <c r="F219" s="23"/>
      <c r="G219" s="63"/>
      <c r="H219" s="22"/>
      <c r="I219" s="22"/>
      <c r="J219" s="22"/>
      <c r="K219" s="22"/>
    </row>
    <row r="220" spans="1:11" ht="9.75" customHeight="1" x14ac:dyDescent="0.2">
      <c r="A220" s="22"/>
      <c r="B220" s="22"/>
      <c r="C220" s="21"/>
      <c r="D220" s="21"/>
      <c r="E220" s="102"/>
      <c r="F220" s="23"/>
      <c r="G220" s="63"/>
      <c r="H220" s="22"/>
      <c r="I220" s="22"/>
      <c r="J220" s="22"/>
      <c r="K220" s="22"/>
    </row>
    <row r="221" spans="1:11" ht="9.75" customHeight="1" x14ac:dyDescent="0.2">
      <c r="A221" s="22"/>
      <c r="B221" s="22"/>
      <c r="C221" s="21"/>
      <c r="D221" s="21"/>
      <c r="E221" s="102"/>
      <c r="F221" s="23"/>
      <c r="G221" s="63"/>
      <c r="H221" s="22"/>
      <c r="I221" s="22"/>
      <c r="J221" s="22"/>
      <c r="K221" s="22"/>
    </row>
    <row r="222" spans="1:11" ht="9.75" customHeight="1" x14ac:dyDescent="0.2">
      <c r="A222" s="22"/>
      <c r="B222" s="22"/>
      <c r="C222" s="21"/>
      <c r="D222" s="21"/>
      <c r="E222" s="102"/>
      <c r="F222" s="23"/>
      <c r="G222" s="63"/>
      <c r="H222" s="22"/>
      <c r="I222" s="22"/>
      <c r="J222" s="22"/>
      <c r="K222" s="22"/>
    </row>
    <row r="223" spans="1:11" ht="9.75" customHeight="1" x14ac:dyDescent="0.2">
      <c r="A223" s="22"/>
      <c r="B223" s="22"/>
      <c r="C223" s="21"/>
      <c r="D223" s="21"/>
      <c r="E223" s="102"/>
      <c r="F223" s="23"/>
      <c r="G223" s="63"/>
      <c r="H223" s="22"/>
      <c r="I223" s="22"/>
      <c r="J223" s="22"/>
      <c r="K223" s="22"/>
    </row>
    <row r="224" spans="1:11" ht="9.75" customHeight="1" x14ac:dyDescent="0.2">
      <c r="A224" s="22"/>
      <c r="B224" s="22"/>
      <c r="C224" s="21"/>
      <c r="D224" s="21"/>
      <c r="E224" s="102"/>
      <c r="F224" s="23"/>
      <c r="G224" s="63"/>
      <c r="H224" s="22"/>
      <c r="I224" s="22"/>
      <c r="J224" s="22"/>
      <c r="K224" s="22"/>
    </row>
    <row r="225" spans="1:11" ht="9.75" customHeight="1" x14ac:dyDescent="0.2">
      <c r="A225" s="22"/>
      <c r="B225" s="22"/>
      <c r="C225" s="21"/>
      <c r="D225" s="21"/>
      <c r="E225" s="102"/>
      <c r="F225" s="23"/>
      <c r="G225" s="63"/>
      <c r="H225" s="22"/>
      <c r="I225" s="22"/>
      <c r="J225" s="22"/>
      <c r="K225" s="22"/>
    </row>
    <row r="226" spans="1:11" ht="9.75" customHeight="1" x14ac:dyDescent="0.2">
      <c r="A226" s="22"/>
      <c r="B226" s="22"/>
      <c r="C226" s="21"/>
      <c r="D226" s="21"/>
      <c r="E226" s="102"/>
      <c r="F226" s="23"/>
      <c r="G226" s="63"/>
      <c r="H226" s="22"/>
      <c r="I226" s="22"/>
      <c r="J226" s="22"/>
      <c r="K226" s="22"/>
    </row>
    <row r="227" spans="1:11" ht="9.75" customHeight="1" x14ac:dyDescent="0.2">
      <c r="A227" s="22"/>
      <c r="B227" s="22"/>
      <c r="C227" s="21"/>
      <c r="D227" s="21"/>
      <c r="E227" s="102"/>
      <c r="F227" s="23"/>
      <c r="G227" s="63"/>
      <c r="H227" s="22"/>
      <c r="I227" s="22"/>
      <c r="J227" s="22"/>
      <c r="K227" s="22"/>
    </row>
    <row r="228" spans="1:11" ht="9.75" customHeight="1" x14ac:dyDescent="0.2">
      <c r="A228" s="22"/>
      <c r="B228" s="22"/>
      <c r="C228" s="21"/>
      <c r="D228" s="21"/>
      <c r="E228" s="102"/>
      <c r="F228" s="23"/>
      <c r="G228" s="63"/>
      <c r="H228" s="22"/>
      <c r="I228" s="22"/>
      <c r="J228" s="22"/>
      <c r="K228" s="22"/>
    </row>
    <row r="229" spans="1:11" ht="9.75" customHeight="1" x14ac:dyDescent="0.2">
      <c r="A229" s="22"/>
      <c r="B229" s="22"/>
      <c r="C229" s="21"/>
      <c r="D229" s="21"/>
      <c r="E229" s="102"/>
      <c r="F229" s="23"/>
      <c r="G229" s="63"/>
      <c r="H229" s="22"/>
      <c r="I229" s="22"/>
      <c r="J229" s="22"/>
      <c r="K229" s="22"/>
    </row>
    <row r="230" spans="1:11" ht="9.75" customHeight="1" x14ac:dyDescent="0.2">
      <c r="A230" s="22"/>
      <c r="B230" s="22"/>
      <c r="C230" s="21"/>
      <c r="D230" s="21"/>
      <c r="E230" s="102"/>
      <c r="F230" s="23"/>
      <c r="G230" s="63"/>
      <c r="H230" s="22"/>
      <c r="I230" s="22"/>
      <c r="J230" s="22"/>
      <c r="K230" s="22"/>
    </row>
    <row r="231" spans="1:11" ht="9.75" customHeight="1" x14ac:dyDescent="0.2">
      <c r="A231" s="22"/>
      <c r="B231" s="22"/>
      <c r="C231" s="21"/>
      <c r="D231" s="21"/>
      <c r="E231" s="102"/>
      <c r="F231" s="23"/>
      <c r="G231" s="63"/>
      <c r="H231" s="22"/>
      <c r="I231" s="22"/>
      <c r="J231" s="22"/>
      <c r="K231" s="22"/>
    </row>
    <row r="232" spans="1:11" ht="9.75" customHeight="1" x14ac:dyDescent="0.2">
      <c r="A232" s="22"/>
      <c r="B232" s="22"/>
      <c r="C232" s="21"/>
      <c r="D232" s="21"/>
      <c r="E232" s="102"/>
      <c r="F232" s="23"/>
      <c r="G232" s="63"/>
      <c r="H232" s="22"/>
      <c r="I232" s="22"/>
      <c r="J232" s="22"/>
      <c r="K232" s="22"/>
    </row>
    <row r="233" spans="1:11" ht="9.75" customHeight="1" x14ac:dyDescent="0.2">
      <c r="A233" s="22"/>
      <c r="B233" s="22"/>
      <c r="C233" s="21"/>
      <c r="D233" s="21"/>
      <c r="E233" s="102"/>
      <c r="F233" s="23"/>
      <c r="G233" s="63"/>
      <c r="H233" s="22"/>
      <c r="I233" s="22"/>
      <c r="J233" s="22"/>
      <c r="K233" s="22"/>
    </row>
    <row r="234" spans="1:11" ht="9.75" customHeight="1" x14ac:dyDescent="0.2">
      <c r="A234" s="22"/>
      <c r="B234" s="22"/>
      <c r="C234" s="21"/>
      <c r="D234" s="21"/>
      <c r="E234" s="102"/>
      <c r="F234" s="23"/>
      <c r="G234" s="63"/>
      <c r="H234" s="22"/>
      <c r="I234" s="22"/>
      <c r="J234" s="22"/>
      <c r="K234" s="22"/>
    </row>
    <row r="235" spans="1:11" ht="9.75" customHeight="1" x14ac:dyDescent="0.2">
      <c r="A235" s="22"/>
      <c r="B235" s="22"/>
      <c r="C235" s="21"/>
      <c r="D235" s="21"/>
      <c r="E235" s="102"/>
      <c r="F235" s="23"/>
      <c r="G235" s="63"/>
      <c r="H235" s="22"/>
      <c r="I235" s="22"/>
      <c r="J235" s="22"/>
      <c r="K235" s="22"/>
    </row>
    <row r="236" spans="1:11" ht="9.75" customHeight="1" x14ac:dyDescent="0.2">
      <c r="A236" s="22"/>
      <c r="B236" s="22"/>
      <c r="C236" s="21"/>
      <c r="D236" s="21"/>
      <c r="E236" s="102"/>
      <c r="F236" s="23"/>
      <c r="G236" s="63"/>
      <c r="H236" s="22"/>
      <c r="I236" s="22"/>
      <c r="J236" s="22"/>
      <c r="K236" s="22"/>
    </row>
    <row r="237" spans="1:11" ht="9.75" customHeight="1" x14ac:dyDescent="0.2">
      <c r="A237" s="22"/>
      <c r="B237" s="22"/>
      <c r="C237" s="21"/>
      <c r="D237" s="21"/>
      <c r="E237" s="102"/>
      <c r="F237" s="23"/>
      <c r="G237" s="63"/>
      <c r="H237" s="22"/>
      <c r="I237" s="22"/>
      <c r="J237" s="22"/>
      <c r="K237" s="22"/>
    </row>
    <row r="238" spans="1:11" ht="9.75" customHeight="1" x14ac:dyDescent="0.2">
      <c r="A238" s="22"/>
      <c r="B238" s="22"/>
      <c r="C238" s="21"/>
      <c r="D238" s="21"/>
      <c r="E238" s="102"/>
      <c r="F238" s="23"/>
      <c r="G238" s="63"/>
      <c r="H238" s="22"/>
      <c r="I238" s="22"/>
      <c r="J238" s="22"/>
      <c r="K238" s="22"/>
    </row>
    <row r="239" spans="1:11" ht="9.75" customHeight="1" x14ac:dyDescent="0.2">
      <c r="A239" s="22"/>
      <c r="B239" s="22"/>
      <c r="C239" s="21"/>
      <c r="D239" s="21"/>
      <c r="E239" s="102"/>
      <c r="F239" s="23"/>
      <c r="G239" s="63"/>
      <c r="H239" s="22"/>
      <c r="I239" s="22"/>
      <c r="J239" s="22"/>
      <c r="K239" s="22"/>
    </row>
    <row r="240" spans="1:11" ht="9.75" customHeight="1" x14ac:dyDescent="0.2">
      <c r="A240" s="22"/>
      <c r="B240" s="22"/>
      <c r="C240" s="21"/>
      <c r="D240" s="21"/>
      <c r="E240" s="102"/>
      <c r="F240" s="23"/>
      <c r="G240" s="63"/>
      <c r="H240" s="22"/>
      <c r="I240" s="22"/>
      <c r="J240" s="22"/>
      <c r="K240" s="22"/>
    </row>
    <row r="241" spans="1:11" ht="9.75" customHeight="1" x14ac:dyDescent="0.2">
      <c r="A241" s="22"/>
      <c r="B241" s="22"/>
      <c r="C241" s="21"/>
      <c r="D241" s="21"/>
      <c r="E241" s="102"/>
      <c r="F241" s="23"/>
      <c r="G241" s="63"/>
      <c r="H241" s="22"/>
      <c r="I241" s="22"/>
      <c r="J241" s="22"/>
      <c r="K241" s="22"/>
    </row>
    <row r="242" spans="1:11" ht="9.75" customHeight="1" x14ac:dyDescent="0.2">
      <c r="A242" s="22"/>
      <c r="B242" s="22"/>
      <c r="C242" s="21"/>
      <c r="D242" s="21"/>
      <c r="E242" s="102"/>
      <c r="F242" s="23"/>
      <c r="G242" s="63"/>
      <c r="H242" s="22"/>
      <c r="I242" s="22"/>
      <c r="J242" s="22"/>
      <c r="K242" s="22"/>
    </row>
    <row r="243" spans="1:11" ht="9.75" customHeight="1" x14ac:dyDescent="0.2">
      <c r="A243" s="22"/>
      <c r="B243" s="22"/>
      <c r="C243" s="21"/>
      <c r="D243" s="21"/>
      <c r="E243" s="102"/>
      <c r="F243" s="23"/>
      <c r="G243" s="63"/>
      <c r="H243" s="22"/>
      <c r="I243" s="22"/>
      <c r="J243" s="22"/>
      <c r="K243" s="22"/>
    </row>
    <row r="244" spans="1:11" ht="9.75" customHeight="1" x14ac:dyDescent="0.2">
      <c r="A244" s="22"/>
      <c r="B244" s="22"/>
      <c r="C244" s="21"/>
      <c r="D244" s="21"/>
      <c r="E244" s="102"/>
      <c r="F244" s="23"/>
      <c r="G244" s="63"/>
      <c r="H244" s="22"/>
      <c r="I244" s="22"/>
      <c r="J244" s="22"/>
      <c r="K244" s="22"/>
    </row>
    <row r="245" spans="1:11" ht="9.75" customHeight="1" x14ac:dyDescent="0.2">
      <c r="A245" s="22"/>
      <c r="B245" s="22"/>
      <c r="C245" s="21"/>
      <c r="D245" s="21"/>
      <c r="E245" s="102"/>
      <c r="F245" s="23"/>
      <c r="G245" s="63"/>
      <c r="H245" s="22"/>
      <c r="I245" s="22"/>
      <c r="J245" s="22"/>
      <c r="K245" s="22"/>
    </row>
    <row r="246" spans="1:11" ht="9.75" customHeight="1" x14ac:dyDescent="0.2">
      <c r="A246" s="22"/>
      <c r="B246" s="22"/>
      <c r="C246" s="21"/>
      <c r="D246" s="21"/>
      <c r="E246" s="102"/>
      <c r="F246" s="23"/>
      <c r="G246" s="63"/>
      <c r="H246" s="22"/>
      <c r="I246" s="22"/>
      <c r="J246" s="22"/>
      <c r="K246" s="22"/>
    </row>
    <row r="247" spans="1:11" ht="9.75" customHeight="1" x14ac:dyDescent="0.2">
      <c r="A247" s="22"/>
      <c r="B247" s="22"/>
      <c r="C247" s="21"/>
      <c r="D247" s="21"/>
      <c r="E247" s="102"/>
      <c r="F247" s="23"/>
      <c r="G247" s="63"/>
      <c r="H247" s="22"/>
      <c r="I247" s="22"/>
      <c r="J247" s="22"/>
      <c r="K247" s="22"/>
    </row>
    <row r="248" spans="1:11" ht="9.75" customHeight="1" x14ac:dyDescent="0.2">
      <c r="A248" s="22"/>
      <c r="B248" s="22"/>
      <c r="C248" s="21"/>
      <c r="D248" s="21"/>
      <c r="E248" s="102"/>
      <c r="F248" s="23"/>
      <c r="G248" s="63"/>
      <c r="H248" s="22"/>
      <c r="I248" s="22"/>
      <c r="J248" s="22"/>
      <c r="K248" s="22"/>
    </row>
    <row r="249" spans="1:11" ht="9.75" customHeight="1" x14ac:dyDescent="0.2">
      <c r="A249" s="22"/>
      <c r="B249" s="22"/>
      <c r="C249" s="21"/>
      <c r="D249" s="21"/>
      <c r="E249" s="102"/>
      <c r="F249" s="23"/>
      <c r="G249" s="63"/>
      <c r="H249" s="22"/>
      <c r="I249" s="22"/>
      <c r="J249" s="22"/>
      <c r="K249" s="22"/>
    </row>
    <row r="250" spans="1:11" ht="9.75" customHeight="1" x14ac:dyDescent="0.2">
      <c r="A250" s="22"/>
      <c r="B250" s="22"/>
      <c r="C250" s="21"/>
      <c r="D250" s="21"/>
      <c r="E250" s="102"/>
      <c r="F250" s="23"/>
      <c r="G250" s="63"/>
      <c r="H250" s="22"/>
      <c r="I250" s="22"/>
      <c r="J250" s="22"/>
      <c r="K250" s="22"/>
    </row>
    <row r="251" spans="1:11" ht="9.75" customHeight="1" x14ac:dyDescent="0.2">
      <c r="A251" s="22"/>
      <c r="B251" s="22"/>
      <c r="C251" s="21"/>
      <c r="D251" s="21"/>
      <c r="E251" s="102"/>
      <c r="F251" s="23"/>
      <c r="G251" s="63"/>
      <c r="H251" s="22"/>
      <c r="I251" s="22"/>
      <c r="J251" s="22"/>
      <c r="K251" s="22"/>
    </row>
    <row r="252" spans="1:11" ht="9.75" customHeight="1" x14ac:dyDescent="0.2">
      <c r="A252" s="22"/>
      <c r="B252" s="22"/>
      <c r="C252" s="21"/>
      <c r="D252" s="21"/>
      <c r="E252" s="102"/>
      <c r="F252" s="23"/>
      <c r="G252" s="63"/>
      <c r="H252" s="22"/>
      <c r="I252" s="22"/>
      <c r="J252" s="22"/>
      <c r="K252" s="22"/>
    </row>
    <row r="253" spans="1:11" ht="9.75" customHeight="1" x14ac:dyDescent="0.2">
      <c r="A253" s="22"/>
      <c r="B253" s="22"/>
      <c r="C253" s="21"/>
      <c r="D253" s="21"/>
      <c r="E253" s="102"/>
      <c r="F253" s="23"/>
      <c r="G253" s="63"/>
      <c r="H253" s="22"/>
      <c r="I253" s="22"/>
      <c r="J253" s="22"/>
      <c r="K253" s="22"/>
    </row>
    <row r="254" spans="1:11" ht="9.75" customHeight="1" x14ac:dyDescent="0.2">
      <c r="A254" s="22"/>
      <c r="B254" s="22"/>
      <c r="C254" s="21"/>
      <c r="D254" s="21"/>
      <c r="E254" s="102"/>
      <c r="F254" s="23"/>
      <c r="G254" s="63"/>
      <c r="H254" s="22"/>
      <c r="I254" s="22"/>
      <c r="J254" s="22"/>
      <c r="K254" s="22"/>
    </row>
    <row r="255" spans="1:11" ht="9.75" customHeight="1" x14ac:dyDescent="0.2">
      <c r="A255" s="22"/>
      <c r="B255" s="22"/>
      <c r="C255" s="21"/>
      <c r="D255" s="21"/>
      <c r="E255" s="102"/>
      <c r="F255" s="23"/>
      <c r="G255" s="63"/>
      <c r="H255" s="22"/>
      <c r="I255" s="22"/>
      <c r="J255" s="22"/>
      <c r="K255" s="22"/>
    </row>
    <row r="256" spans="1:11" ht="9.75" customHeight="1" x14ac:dyDescent="0.2">
      <c r="A256" s="22"/>
      <c r="B256" s="22"/>
      <c r="C256" s="21"/>
      <c r="D256" s="21"/>
      <c r="E256" s="102"/>
      <c r="F256" s="23"/>
      <c r="G256" s="63"/>
      <c r="H256" s="22"/>
      <c r="I256" s="22"/>
      <c r="J256" s="22"/>
      <c r="K256" s="22"/>
    </row>
    <row r="257" spans="1:11" ht="9.75" customHeight="1" x14ac:dyDescent="0.2">
      <c r="A257" s="22"/>
      <c r="B257" s="22"/>
      <c r="C257" s="21"/>
      <c r="D257" s="21"/>
      <c r="E257" s="102"/>
      <c r="F257" s="23"/>
      <c r="G257" s="63"/>
      <c r="H257" s="22"/>
      <c r="I257" s="22"/>
      <c r="J257" s="22"/>
      <c r="K257" s="22"/>
    </row>
    <row r="258" spans="1:11" ht="9.75" customHeight="1" x14ac:dyDescent="0.2">
      <c r="A258" s="22"/>
      <c r="B258" s="22"/>
      <c r="C258" s="21"/>
      <c r="D258" s="21"/>
      <c r="E258" s="102"/>
      <c r="F258" s="23"/>
      <c r="G258" s="63"/>
      <c r="H258" s="22"/>
      <c r="I258" s="22"/>
      <c r="J258" s="22"/>
      <c r="K258" s="22"/>
    </row>
    <row r="259" spans="1:11" ht="9.75" customHeight="1" x14ac:dyDescent="0.2">
      <c r="A259" s="22"/>
      <c r="B259" s="22"/>
      <c r="C259" s="21"/>
      <c r="D259" s="21"/>
      <c r="E259" s="102"/>
      <c r="F259" s="23"/>
      <c r="G259" s="63"/>
      <c r="H259" s="22"/>
      <c r="I259" s="22"/>
      <c r="J259" s="22"/>
      <c r="K259" s="22"/>
    </row>
    <row r="260" spans="1:11" ht="9.75" customHeight="1" x14ac:dyDescent="0.2">
      <c r="A260" s="22"/>
      <c r="B260" s="22"/>
      <c r="C260" s="21"/>
      <c r="D260" s="21"/>
      <c r="E260" s="102"/>
      <c r="F260" s="23"/>
      <c r="G260" s="63"/>
      <c r="H260" s="22"/>
      <c r="I260" s="22"/>
      <c r="J260" s="22"/>
      <c r="K260" s="22"/>
    </row>
    <row r="261" spans="1:11" ht="9.75" customHeight="1" x14ac:dyDescent="0.2">
      <c r="A261" s="22"/>
      <c r="B261" s="22"/>
      <c r="C261" s="21"/>
      <c r="D261" s="21"/>
      <c r="E261" s="102"/>
      <c r="F261" s="23"/>
      <c r="G261" s="63"/>
      <c r="H261" s="22"/>
      <c r="I261" s="22"/>
      <c r="J261" s="22"/>
      <c r="K261" s="22"/>
    </row>
    <row r="262" spans="1:11" ht="9.75" customHeight="1" x14ac:dyDescent="0.2">
      <c r="A262" s="22"/>
      <c r="B262" s="22"/>
      <c r="C262" s="21"/>
      <c r="D262" s="21"/>
      <c r="E262" s="102"/>
      <c r="F262" s="23"/>
      <c r="G262" s="63"/>
      <c r="H262" s="22"/>
      <c r="I262" s="22"/>
      <c r="J262" s="22"/>
      <c r="K262" s="22"/>
    </row>
    <row r="263" spans="1:11" ht="9.75" customHeight="1" x14ac:dyDescent="0.2">
      <c r="A263" s="22"/>
      <c r="B263" s="22"/>
      <c r="C263" s="21"/>
      <c r="D263" s="21"/>
      <c r="E263" s="102"/>
      <c r="F263" s="23"/>
      <c r="G263" s="63"/>
      <c r="H263" s="22"/>
      <c r="I263" s="22"/>
      <c r="J263" s="22"/>
      <c r="K263" s="22"/>
    </row>
    <row r="264" spans="1:11" ht="9.75" customHeight="1" x14ac:dyDescent="0.2">
      <c r="A264" s="22"/>
      <c r="B264" s="22"/>
      <c r="C264" s="21"/>
      <c r="D264" s="21"/>
      <c r="E264" s="102"/>
      <c r="F264" s="23"/>
      <c r="G264" s="63"/>
      <c r="H264" s="22"/>
      <c r="I264" s="22"/>
      <c r="J264" s="22"/>
      <c r="K264" s="22"/>
    </row>
  </sheetData>
  <mergeCells count="3">
    <mergeCell ref="A1:I1"/>
    <mergeCell ref="A2:I2"/>
    <mergeCell ref="C11:D11"/>
  </mergeCells>
  <pageMargins left="0" right="0" top="0.98425196850393704" bottom="0.98425196850393704" header="0.51181102362204722" footer="0.51181102362204722"/>
  <pageSetup paperSize="9" scale="82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Схема нежпом</vt:lpstr>
      <vt:lpstr>Схема гаражи</vt:lpstr>
      <vt:lpstr>Схема</vt:lpstr>
      <vt:lpstr>Бюджет 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Yury</cp:lastModifiedBy>
  <cp:lastPrinted>2014-01-31T15:28:32Z</cp:lastPrinted>
  <dcterms:created xsi:type="dcterms:W3CDTF">1996-10-14T23:33:28Z</dcterms:created>
  <dcterms:modified xsi:type="dcterms:W3CDTF">2018-09-26T02:27:54Z</dcterms:modified>
</cp:coreProperties>
</file>