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00" windowWidth="12120" windowHeight="8940" activeTab="2"/>
  </bookViews>
  <sheets>
    <sheet name="Схема" sheetId="23" r:id="rId1"/>
    <sheet name="Смета расходов" sheetId="15" r:id="rId2"/>
    <sheet name="Смета расходов c мусоропроводом" sheetId="24" r:id="rId3"/>
    <sheet name="Персонал" sheetId="16" r:id="rId4"/>
  </sheets>
  <calcPr calcId="145621"/>
</workbook>
</file>

<file path=xl/calcChain.xml><?xml version="1.0" encoding="utf-8"?>
<calcChain xmlns="http://schemas.openxmlformats.org/spreadsheetml/2006/main">
  <c r="G49" i="24" l="1"/>
  <c r="E49" i="24"/>
  <c r="G47" i="24"/>
  <c r="E47" i="24"/>
  <c r="E43" i="24"/>
  <c r="G43" i="24"/>
  <c r="G41" i="24"/>
  <c r="E41" i="24"/>
  <c r="G40" i="24"/>
  <c r="E40" i="24"/>
  <c r="F39" i="24"/>
  <c r="G39" i="24" s="1"/>
  <c r="F38" i="24"/>
  <c r="G38" i="24"/>
  <c r="F37" i="24"/>
  <c r="G37" i="24" s="1"/>
  <c r="F36" i="24"/>
  <c r="G36" i="24" s="1"/>
  <c r="F35" i="24"/>
  <c r="G35" i="24" s="1"/>
  <c r="F34" i="24"/>
  <c r="G34" i="24"/>
  <c r="F33" i="24"/>
  <c r="G33" i="24" s="1"/>
  <c r="G32" i="24"/>
  <c r="E32" i="24"/>
  <c r="G31" i="24"/>
  <c r="E31" i="24"/>
  <c r="G27" i="24"/>
  <c r="E27" i="24"/>
  <c r="G26" i="24"/>
  <c r="E26" i="24"/>
  <c r="E25" i="24"/>
  <c r="F25" i="24" s="1"/>
  <c r="G24" i="24"/>
  <c r="E24" i="24"/>
  <c r="G23" i="24"/>
  <c r="E23" i="24"/>
  <c r="E22" i="24" s="1"/>
  <c r="G20" i="24"/>
  <c r="E20" i="24"/>
  <c r="E18" i="24" s="1"/>
  <c r="G19" i="24"/>
  <c r="G18" i="24" s="1"/>
  <c r="E19" i="24"/>
  <c r="F18" i="24"/>
  <c r="G16" i="24"/>
  <c r="E16" i="24"/>
  <c r="G15" i="24"/>
  <c r="G12" i="24" s="1"/>
  <c r="E15" i="24"/>
  <c r="G14" i="24"/>
  <c r="E14" i="24"/>
  <c r="E12" i="24"/>
  <c r="F12" i="24"/>
  <c r="C8" i="24"/>
  <c r="G14" i="15"/>
  <c r="G12" i="15" s="1"/>
  <c r="G8" i="16"/>
  <c r="H8" i="16" s="1"/>
  <c r="F8" i="16"/>
  <c r="G5" i="16"/>
  <c r="G6" i="16"/>
  <c r="G7" i="16"/>
  <c r="G9" i="16"/>
  <c r="G10" i="16"/>
  <c r="H10" i="16" s="1"/>
  <c r="G11" i="16"/>
  <c r="G4" i="16"/>
  <c r="G12" i="16" s="1"/>
  <c r="E25" i="15"/>
  <c r="F25" i="15" s="1"/>
  <c r="E41" i="15"/>
  <c r="G41" i="15"/>
  <c r="G40" i="15"/>
  <c r="E40" i="15"/>
  <c r="G47" i="15"/>
  <c r="E23" i="15"/>
  <c r="F18" i="15"/>
  <c r="F12" i="15"/>
  <c r="E32" i="15"/>
  <c r="E31" i="15"/>
  <c r="F5" i="16"/>
  <c r="F12" i="16" s="1"/>
  <c r="F6" i="16"/>
  <c r="H6" i="16" s="1"/>
  <c r="F7" i="16"/>
  <c r="H7" i="16"/>
  <c r="F9" i="16"/>
  <c r="H9" i="16" s="1"/>
  <c r="F10" i="16"/>
  <c r="F11" i="16"/>
  <c r="F4" i="16"/>
  <c r="G31" i="15"/>
  <c r="E15" i="15"/>
  <c r="E16" i="15"/>
  <c r="E14" i="15"/>
  <c r="E12" i="15" s="1"/>
  <c r="C12" i="16"/>
  <c r="G49" i="15"/>
  <c r="E47" i="15"/>
  <c r="G27" i="15"/>
  <c r="G26" i="15"/>
  <c r="G24" i="15"/>
  <c r="G23" i="15"/>
  <c r="E24" i="15"/>
  <c r="E20" i="15"/>
  <c r="E18" i="15" s="1"/>
  <c r="E19" i="15"/>
  <c r="G20" i="15"/>
  <c r="G19" i="15"/>
  <c r="G16" i="15"/>
  <c r="G15" i="15"/>
  <c r="E43" i="15"/>
  <c r="G43" i="15" s="1"/>
  <c r="E49" i="15"/>
  <c r="E11" i="16"/>
  <c r="H11" i="16" s="1"/>
  <c r="C8" i="15"/>
  <c r="H4" i="16"/>
  <c r="E10" i="16"/>
  <c r="E27" i="15"/>
  <c r="E26" i="15"/>
  <c r="E22" i="15" s="1"/>
  <c r="F34" i="15"/>
  <c r="G34" i="15"/>
  <c r="F38" i="15"/>
  <c r="G38" i="15" s="1"/>
  <c r="F33" i="15"/>
  <c r="G33" i="15"/>
  <c r="F35" i="15"/>
  <c r="G35" i="15" s="1"/>
  <c r="F37" i="15"/>
  <c r="G37" i="15"/>
  <c r="F39" i="15"/>
  <c r="G39" i="15" s="1"/>
  <c r="F36" i="15"/>
  <c r="G32" i="15"/>
  <c r="G18" i="15"/>
  <c r="G36" i="15"/>
  <c r="F22" i="24" l="1"/>
  <c r="G25" i="24"/>
  <c r="G22" i="24" s="1"/>
  <c r="F22" i="15"/>
  <c r="G25" i="15"/>
  <c r="G22" i="15" s="1"/>
  <c r="H5" i="16"/>
  <c r="H12" i="16" s="1"/>
  <c r="E30" i="15" l="1"/>
  <c r="E30" i="24"/>
  <c r="F30" i="24" l="1"/>
  <c r="E29" i="24"/>
  <c r="F30" i="15"/>
  <c r="E29" i="15"/>
  <c r="G30" i="15" l="1"/>
  <c r="G29" i="15" s="1"/>
  <c r="F29" i="15"/>
  <c r="G30" i="24"/>
  <c r="G29" i="24" s="1"/>
  <c r="F29" i="24"/>
  <c r="G45" i="15" l="1"/>
  <c r="F45" i="15" s="1"/>
  <c r="E45" i="15" s="1"/>
  <c r="E10" i="15" s="1"/>
  <c r="F10" i="15"/>
  <c r="F10" i="24"/>
  <c r="G45" i="24"/>
  <c r="F45" i="24" s="1"/>
  <c r="E45" i="24" s="1"/>
  <c r="E10" i="24" s="1"/>
  <c r="G10" i="24" l="1"/>
  <c r="G10" i="15"/>
</calcChain>
</file>

<file path=xl/sharedStrings.xml><?xml version="1.0" encoding="utf-8"?>
<sst xmlns="http://schemas.openxmlformats.org/spreadsheetml/2006/main" count="247" uniqueCount="134">
  <si>
    <t>№</t>
  </si>
  <si>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</si>
  <si>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</si>
  <si>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</si>
  <si>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</si>
  <si>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</si>
  <si>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</si>
  <si>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</si>
  <si>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</si>
  <si>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</si>
  <si>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</si>
  <si>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</si>
  <si>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</si>
  <si>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</si>
  <si>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</si>
  <si>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</si>
  <si>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</si>
  <si>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</si>
  <si>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</si>
  <si>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</si>
  <si>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</si>
  <si>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</si>
  <si>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</si>
  <si>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</si>
  <si>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</si>
  <si>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</si>
  <si>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Итого:</t>
  </si>
  <si>
    <t>Договор</t>
  </si>
  <si>
    <t>Персонал*</t>
  </si>
  <si>
    <t>Кол-во</t>
  </si>
  <si>
    <t>Оклад</t>
  </si>
  <si>
    <t>Сумма/мес</t>
  </si>
  <si>
    <t>Таблица 1</t>
  </si>
  <si>
    <t>Отпуск</t>
  </si>
  <si>
    <t>защитные коврики</t>
  </si>
  <si>
    <t>Натуральные показатели</t>
  </si>
  <si>
    <t>I</t>
  </si>
  <si>
    <t>связь</t>
  </si>
  <si>
    <t>Дворник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</si>
  <si>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</si>
  <si>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</si>
  <si>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</si>
  <si>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</si>
  <si>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</si>
  <si>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</si>
  <si>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</si>
  <si>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ЕСН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</si>
  <si>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</si>
  <si>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</si>
  <si>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</si>
  <si>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</si>
  <si>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Горячее водоснабжение</t>
  </si>
  <si>
    <t>Вывоз мусора</t>
  </si>
  <si>
    <t>Паспортистка</t>
  </si>
  <si>
    <t>Управляющий</t>
  </si>
  <si>
    <t>Примечание</t>
  </si>
  <si>
    <t>Кол-во, ед.</t>
  </si>
  <si>
    <t>Кол-во, кв.м.</t>
  </si>
  <si>
    <t>4.7.</t>
  </si>
  <si>
    <t>Система видеонаблюдения/домофон</t>
  </si>
  <si>
    <t>Примеча-ния</t>
  </si>
  <si>
    <t>поверка оборудования и замеры</t>
  </si>
  <si>
    <t>оборудование и материалы для внутр.пом.</t>
  </si>
  <si>
    <t>оборудование и материалы для придом.тер.</t>
  </si>
  <si>
    <t>Итого</t>
  </si>
  <si>
    <t>благоустройство территории</t>
  </si>
  <si>
    <t>4.8.</t>
  </si>
  <si>
    <t>дезинсекция и дератизация</t>
  </si>
  <si>
    <t>4.9.</t>
  </si>
  <si>
    <t>комиссия банка</t>
  </si>
  <si>
    <t>4.10.</t>
  </si>
  <si>
    <t>Водоотведение</t>
  </si>
  <si>
    <t>№№</t>
  </si>
  <si>
    <t>Коммунальные услуги:</t>
  </si>
  <si>
    <t>Уборщица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</si>
  <si>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</si>
  <si>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</si>
  <si>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</si>
  <si>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</si>
  <si>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>Затраты в мес/ жилье и нежилье</t>
  </si>
  <si>
    <t>Затраты в мес/ жилье и нежилье на кв.м.</t>
  </si>
  <si>
    <r>
      <t xml:space="preserve">Таблица 1 </t>
    </r>
    <r>
      <rPr>
        <b/>
        <sz val="12"/>
        <rFont val="Times New Roman"/>
        <family val="1"/>
        <charset val="204"/>
      </rPr>
      <t>(к статье 4.1. Сметы расходов)</t>
    </r>
  </si>
  <si>
    <t>Места общего пользования</t>
  </si>
  <si>
    <t>управлен. и обслуж. персонал</t>
  </si>
  <si>
    <t>7.</t>
  </si>
  <si>
    <t>административные затраты</t>
  </si>
  <si>
    <t>Электроснабжение жилого помещения</t>
  </si>
  <si>
    <t xml:space="preserve">Сумма, рубли </t>
  </si>
  <si>
    <t>Ремонтные работы</t>
  </si>
  <si>
    <t>Затраты руб/ год</t>
  </si>
  <si>
    <t>Доп.информация</t>
  </si>
  <si>
    <t>3.4.</t>
  </si>
  <si>
    <t>Площадь придомовой территории</t>
  </si>
  <si>
    <t>20 час/неделя</t>
  </si>
  <si>
    <t>15 час/неделя</t>
  </si>
  <si>
    <t>План</t>
  </si>
  <si>
    <t xml:space="preserve">ЖИЛЫХ И НЕЖИЛЫХ ПОМЕЩЕНИЙ </t>
  </si>
  <si>
    <t>в 2013 году</t>
  </si>
  <si>
    <t>Отопление (на основании данных приборного учета за истекший месяц)</t>
  </si>
  <si>
    <t>Бухгалтер</t>
  </si>
  <si>
    <t>Инженер</t>
  </si>
  <si>
    <t xml:space="preserve">Площадь квартир </t>
  </si>
  <si>
    <t>14 лифтов</t>
  </si>
  <si>
    <t xml:space="preserve">Техник </t>
  </si>
  <si>
    <t>3 часа/неделя</t>
  </si>
  <si>
    <t>лето 1 ставка, зима 2 ставки</t>
  </si>
  <si>
    <t>Премия</t>
  </si>
  <si>
    <t xml:space="preserve">Налог УСН </t>
  </si>
  <si>
    <t>лифты, эл/сети, отопл.</t>
  </si>
  <si>
    <t>14 ковров 85х150</t>
  </si>
  <si>
    <t>расчет по показаниям ОПУ ТЭ на один кв.м.</t>
  </si>
  <si>
    <t>расчет по показаниям ОПУ Э/Э на кв.м.</t>
  </si>
  <si>
    <t>Электроснабжение на общедомовые нужды (МОП)</t>
  </si>
  <si>
    <t>Диспетчер</t>
  </si>
  <si>
    <t>4.11.</t>
  </si>
  <si>
    <t>резерв на неплатежи и юридические расходы</t>
  </si>
  <si>
    <t>4.12.</t>
  </si>
  <si>
    <t>обслуживание офисной техники</t>
  </si>
  <si>
    <t>3.5.</t>
  </si>
  <si>
    <t>уборка дорог тракторами</t>
  </si>
  <si>
    <t>зима 6 месяцев</t>
  </si>
  <si>
    <t>Управление жилым домом, содержание, текущий ремонт общего  имущества в жилом доме (техническое обслуживание)</t>
  </si>
  <si>
    <r>
      <t xml:space="preserve">25,96 </t>
    </r>
    <r>
      <rPr>
        <b/>
        <sz val="18"/>
        <rFont val="Times New Roman"/>
        <family val="1"/>
        <charset val="204"/>
      </rPr>
      <t>на один кв.м.</t>
    </r>
  </si>
  <si>
    <t>8.</t>
  </si>
  <si>
    <t>тариф 103,90 руб/куб.м. или норматив 304,63руб/1 чел</t>
  </si>
  <si>
    <t>тариф 19,28 руб/куб.м. или норматив 211,12 руб/1 чел</t>
  </si>
  <si>
    <t>тариф 23,31 руб/куб.м. или норматив 255,24 руб/1 чел.</t>
  </si>
  <si>
    <t>2,05 руб/кв.м.</t>
  </si>
  <si>
    <r>
      <t xml:space="preserve">2,81 </t>
    </r>
    <r>
      <rPr>
        <b/>
        <sz val="22"/>
        <rFont val="Times New Roman"/>
        <family val="1"/>
        <charset val="204"/>
      </rPr>
      <t>руб.</t>
    </r>
    <r>
      <rPr>
        <b/>
        <sz val="28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за 1 кВт/час</t>
    </r>
  </si>
  <si>
    <t>Обслуживание мусоропровода</t>
  </si>
  <si>
    <t>7 подъезд</t>
  </si>
  <si>
    <t>СМЕТА РАСХОДОВ по управлению и эксплуатации</t>
  </si>
  <si>
    <t>многоквартирного жилого дома на ул. Чернышевского, д. 1 на 2013-2014 годы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</si>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</sst>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91" formatCode="_(* #,##0.0_);_(* \(#,##0.0\);_(* &quot;-&quot;??_);_(@_)"/>
  </numFmts>
  <fonts count="46" x14ac:knownFonts="1">
    <font>
      <sz val="10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 val="singleAccounting"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9" fillId="0" borderId="0" xfId="0" applyFont="1"/>
    <xf numFmtId="0" fontId="11" fillId="0" borderId="0" xfId="0" applyFont="1"/>
    <xf numFmtId="1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/>
    <xf numFmtId="0" fontId="6" fillId="0" borderId="2" xfId="0" applyFont="1" applyBorder="1"/>
    <xf numFmtId="0" fontId="18" fillId="0" borderId="0" xfId="0" applyFont="1" applyBorder="1"/>
    <xf numFmtId="188" fontId="18" fillId="0" borderId="0" xfId="2" applyNumberFormat="1" applyFont="1" applyBorder="1"/>
    <xf numFmtId="188" fontId="6" fillId="0" borderId="0" xfId="2" applyNumberFormat="1" applyFont="1" applyBorder="1"/>
    <xf numFmtId="0" fontId="15" fillId="0" borderId="0" xfId="0" applyFont="1" applyBorder="1"/>
    <xf numFmtId="188" fontId="2" fillId="0" borderId="0" xfId="2" applyNumberFormat="1" applyFont="1" applyBorder="1"/>
    <xf numFmtId="188" fontId="3" fillId="0" borderId="0" xfId="2" applyNumberFormat="1" applyFont="1" applyBorder="1"/>
    <xf numFmtId="0" fontId="16" fillId="0" borderId="2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22" fillId="0" borderId="0" xfId="0" applyNumberFormat="1" applyFont="1" applyAlignment="1">
      <alignment vertical="top"/>
    </xf>
    <xf numFmtId="1" fontId="23" fillId="0" borderId="0" xfId="0" applyNumberFormat="1" applyFont="1"/>
    <xf numFmtId="1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4" xfId="0" applyFont="1" applyBorder="1"/>
    <xf numFmtId="0" fontId="20" fillId="0" borderId="1" xfId="0" applyFont="1" applyBorder="1"/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18" fillId="0" borderId="6" xfId="0" applyFont="1" applyBorder="1"/>
    <xf numFmtId="1" fontId="24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6" fillId="0" borderId="0" xfId="0" applyFont="1"/>
    <xf numFmtId="14" fontId="24" fillId="0" borderId="0" xfId="0" applyNumberFormat="1" applyFont="1" applyBorder="1" applyAlignment="1">
      <alignment horizontal="left"/>
    </xf>
    <xf numFmtId="188" fontId="18" fillId="0" borderId="6" xfId="2" applyNumberFormat="1" applyFont="1" applyBorder="1"/>
    <xf numFmtId="188" fontId="18" fillId="0" borderId="1" xfId="2" applyNumberFormat="1" applyFont="1" applyBorder="1"/>
    <xf numFmtId="1" fontId="16" fillId="0" borderId="0" xfId="0" applyNumberFormat="1" applyFont="1"/>
    <xf numFmtId="1" fontId="24" fillId="0" borderId="7" xfId="0" applyNumberFormat="1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188" fontId="24" fillId="0" borderId="8" xfId="2" applyNumberFormat="1" applyFont="1" applyBorder="1" applyAlignment="1">
      <alignment horizontal="right"/>
    </xf>
    <xf numFmtId="188" fontId="25" fillId="0" borderId="0" xfId="2" applyNumberFormat="1" applyFont="1" applyBorder="1" applyAlignment="1">
      <alignment horizontal="right"/>
    </xf>
    <xf numFmtId="188" fontId="8" fillId="0" borderId="0" xfId="2" applyNumberFormat="1" applyFont="1" applyBorder="1" applyAlignment="1">
      <alignment horizontal="right"/>
    </xf>
    <xf numFmtId="188" fontId="13" fillId="0" borderId="0" xfId="2" applyNumberFormat="1" applyFont="1" applyBorder="1" applyAlignment="1">
      <alignment horizontal="right"/>
    </xf>
    <xf numFmtId="1" fontId="21" fillId="0" borderId="9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center"/>
    </xf>
    <xf numFmtId="187" fontId="23" fillId="0" borderId="0" xfId="2" applyNumberFormat="1" applyFont="1"/>
    <xf numFmtId="187" fontId="6" fillId="0" borderId="0" xfId="2" applyNumberFormat="1" applyFont="1"/>
    <xf numFmtId="187" fontId="21" fillId="0" borderId="9" xfId="2" applyNumberFormat="1" applyFont="1" applyBorder="1" applyAlignment="1">
      <alignment horizontal="center" vertical="center" wrapText="1"/>
    </xf>
    <xf numFmtId="187" fontId="13" fillId="0" borderId="0" xfId="2" applyNumberFormat="1" applyFont="1" applyBorder="1" applyAlignment="1">
      <alignment horizontal="right"/>
    </xf>
    <xf numFmtId="187" fontId="6" fillId="0" borderId="0" xfId="2" applyNumberFormat="1" applyFont="1" applyBorder="1"/>
    <xf numFmtId="187" fontId="7" fillId="0" borderId="0" xfId="2" applyNumberFormat="1" applyFont="1" applyBorder="1" applyAlignment="1">
      <alignment horizontal="center"/>
    </xf>
    <xf numFmtId="187" fontId="9" fillId="0" borderId="0" xfId="2" applyNumberFormat="1" applyFont="1" applyBorder="1"/>
    <xf numFmtId="191" fontId="18" fillId="0" borderId="6" xfId="2" applyNumberFormat="1" applyFont="1" applyBorder="1"/>
    <xf numFmtId="191" fontId="2" fillId="0" borderId="3" xfId="2" applyNumberFormat="1" applyFont="1" applyBorder="1"/>
    <xf numFmtId="14" fontId="27" fillId="0" borderId="0" xfId="0" applyNumberFormat="1" applyFont="1" applyBorder="1" applyAlignment="1">
      <alignment horizontal="left"/>
    </xf>
    <xf numFmtId="0" fontId="27" fillId="0" borderId="0" xfId="0" applyFont="1"/>
    <xf numFmtId="188" fontId="24" fillId="0" borderId="0" xfId="2" applyNumberFormat="1" applyFont="1" applyBorder="1" applyAlignment="1">
      <alignment horizontal="right"/>
    </xf>
    <xf numFmtId="0" fontId="13" fillId="0" borderId="0" xfId="0" applyFont="1" applyBorder="1" applyAlignment="1"/>
    <xf numFmtId="0" fontId="16" fillId="0" borderId="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5" fillId="0" borderId="3" xfId="0" applyFont="1" applyBorder="1"/>
    <xf numFmtId="188" fontId="3" fillId="0" borderId="3" xfId="2" applyNumberFormat="1" applyFont="1" applyBorder="1"/>
    <xf numFmtId="188" fontId="18" fillId="0" borderId="3" xfId="2" applyNumberFormat="1" applyFont="1" applyBorder="1"/>
    <xf numFmtId="188" fontId="2" fillId="0" borderId="3" xfId="2" applyNumberFormat="1" applyFont="1" applyBorder="1"/>
    <xf numFmtId="0" fontId="9" fillId="0" borderId="0" xfId="0" applyFont="1" applyBorder="1" applyAlignment="1">
      <alignment horizontal="center"/>
    </xf>
    <xf numFmtId="187" fontId="9" fillId="0" borderId="0" xfId="2" applyNumberFormat="1" applyFont="1" applyBorder="1" applyAlignment="1">
      <alignment horizontal="right"/>
    </xf>
    <xf numFmtId="1" fontId="11" fillId="0" borderId="6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wrapText="1"/>
    </xf>
    <xf numFmtId="187" fontId="6" fillId="0" borderId="0" xfId="2" applyFont="1" applyAlignment="1">
      <alignment horizontal="center"/>
    </xf>
    <xf numFmtId="187" fontId="6" fillId="0" borderId="0" xfId="2" applyFont="1" applyAlignment="1">
      <alignment horizontal="left"/>
    </xf>
    <xf numFmtId="187" fontId="6" fillId="0" borderId="0" xfId="2" applyFont="1" applyAlignment="1"/>
    <xf numFmtId="0" fontId="21" fillId="0" borderId="0" xfId="0" applyFont="1"/>
    <xf numFmtId="0" fontId="21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7" fontId="6" fillId="0" borderId="0" xfId="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87" fontId="7" fillId="0" borderId="0" xfId="2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8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23" fillId="0" borderId="0" xfId="0" applyNumberFormat="1" applyFont="1" applyFill="1"/>
    <xf numFmtId="1" fontId="6" fillId="0" borderId="0" xfId="0" applyNumberFormat="1" applyFont="1" applyFill="1"/>
    <xf numFmtId="1" fontId="21" fillId="0" borderId="9" xfId="0" applyNumberFormat="1" applyFont="1" applyFill="1" applyBorder="1" applyAlignment="1">
      <alignment horizontal="center" vertical="center" wrapText="1"/>
    </xf>
    <xf numFmtId="188" fontId="24" fillId="0" borderId="8" xfId="2" applyNumberFormat="1" applyFont="1" applyFill="1" applyBorder="1" applyAlignment="1">
      <alignment horizontal="right"/>
    </xf>
    <xf numFmtId="188" fontId="25" fillId="0" borderId="0" xfId="2" applyNumberFormat="1" applyFont="1" applyFill="1" applyBorder="1" applyAlignment="1">
      <alignment horizontal="right"/>
    </xf>
    <xf numFmtId="188" fontId="8" fillId="0" borderId="0" xfId="2" applyNumberFormat="1" applyFont="1" applyFill="1" applyBorder="1" applyAlignment="1">
      <alignment horizontal="right"/>
    </xf>
    <xf numFmtId="188" fontId="13" fillId="0" borderId="0" xfId="2" applyNumberFormat="1" applyFont="1" applyFill="1" applyBorder="1" applyAlignment="1">
      <alignment horizontal="right"/>
    </xf>
    <xf numFmtId="188" fontId="24" fillId="0" borderId="0" xfId="2" applyNumberFormat="1" applyFont="1" applyFill="1" applyBorder="1" applyAlignment="1">
      <alignment horizontal="right"/>
    </xf>
    <xf numFmtId="188" fontId="9" fillId="0" borderId="0" xfId="2" applyNumberFormat="1" applyFont="1" applyFill="1" applyBorder="1" applyAlignment="1">
      <alignment horizontal="right"/>
    </xf>
    <xf numFmtId="187" fontId="21" fillId="0" borderId="0" xfId="2" applyFont="1" applyFill="1"/>
    <xf numFmtId="1" fontId="6" fillId="0" borderId="0" xfId="0" applyNumberFormat="1" applyFont="1" applyFill="1" applyBorder="1"/>
    <xf numFmtId="187" fontId="21" fillId="0" borderId="0" xfId="2" applyFont="1" applyFill="1" applyBorder="1"/>
    <xf numFmtId="9" fontId="7" fillId="0" borderId="0" xfId="0" applyNumberFormat="1" applyFont="1" applyFill="1" applyBorder="1" applyAlignment="1">
      <alignment horizontal="center"/>
    </xf>
    <xf numFmtId="187" fontId="6" fillId="0" borderId="0" xfId="2" applyFont="1" applyFill="1" applyBorder="1" applyAlignment="1">
      <alignment horizontal="center"/>
    </xf>
    <xf numFmtId="187" fontId="6" fillId="0" borderId="0" xfId="2" applyFont="1" applyFill="1" applyBorder="1" applyAlignment="1">
      <alignment horizontal="right"/>
    </xf>
    <xf numFmtId="187" fontId="21" fillId="0" borderId="0" xfId="2" applyFont="1" applyFill="1" applyBorder="1" applyAlignment="1">
      <alignment horizontal="right"/>
    </xf>
    <xf numFmtId="187" fontId="31" fillId="0" borderId="0" xfId="2" applyFont="1" applyFill="1" applyBorder="1" applyAlignment="1">
      <alignment horizontal="right"/>
    </xf>
    <xf numFmtId="1" fontId="9" fillId="0" borderId="0" xfId="0" applyNumberFormat="1" applyFont="1" applyFill="1" applyBorder="1"/>
    <xf numFmtId="0" fontId="21" fillId="0" borderId="0" xfId="0" applyFont="1" applyBorder="1"/>
    <xf numFmtId="0" fontId="16" fillId="0" borderId="0" xfId="0" applyFont="1"/>
    <xf numFmtId="1" fontId="16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187" fontId="21" fillId="0" borderId="0" xfId="2" applyNumberFormat="1" applyFont="1" applyBorder="1"/>
    <xf numFmtId="187" fontId="21" fillId="0" borderId="0" xfId="2" applyFont="1" applyFill="1" applyBorder="1" applyAlignment="1"/>
    <xf numFmtId="187" fontId="6" fillId="0" borderId="0" xfId="2" applyFont="1" applyFill="1" applyBorder="1"/>
    <xf numFmtId="14" fontId="9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 wrapText="1"/>
    </xf>
    <xf numFmtId="0" fontId="35" fillId="0" borderId="0" xfId="0" applyFont="1"/>
    <xf numFmtId="0" fontId="35" fillId="0" borderId="0" xfId="0" applyFont="1" applyBorder="1"/>
    <xf numFmtId="186" fontId="30" fillId="0" borderId="11" xfId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187" fontId="21" fillId="0" borderId="0" xfId="2" applyFont="1" applyAlignment="1">
      <alignment horizontal="center"/>
    </xf>
    <xf numFmtId="0" fontId="13" fillId="0" borderId="8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19" fillId="0" borderId="15" xfId="0" applyFont="1" applyBorder="1"/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" fillId="0" borderId="15" xfId="0" applyFont="1" applyBorder="1"/>
    <xf numFmtId="0" fontId="20" fillId="0" borderId="7" xfId="0" applyFont="1" applyBorder="1"/>
    <xf numFmtId="0" fontId="29" fillId="0" borderId="15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2" fontId="28" fillId="0" borderId="16" xfId="2" applyNumberFormat="1" applyFont="1" applyFill="1" applyBorder="1" applyAlignment="1">
      <alignment horizontal="right"/>
    </xf>
    <xf numFmtId="187" fontId="25" fillId="0" borderId="17" xfId="2" applyNumberFormat="1" applyFont="1" applyBorder="1" applyAlignment="1">
      <alignment horizontal="right"/>
    </xf>
    <xf numFmtId="187" fontId="8" fillId="0" borderId="17" xfId="2" applyNumberFormat="1" applyFont="1" applyBorder="1" applyAlignment="1">
      <alignment horizontal="right"/>
    </xf>
    <xf numFmtId="187" fontId="13" fillId="0" borderId="17" xfId="2" applyNumberFormat="1" applyFont="1" applyBorder="1" applyAlignment="1">
      <alignment horizontal="right"/>
    </xf>
    <xf numFmtId="187" fontId="40" fillId="0" borderId="17" xfId="2" applyNumberFormat="1" applyFont="1" applyFill="1" applyBorder="1" applyAlignment="1">
      <alignment horizontal="right"/>
    </xf>
    <xf numFmtId="187" fontId="13" fillId="0" borderId="17" xfId="2" applyNumberFormat="1" applyFont="1" applyFill="1" applyBorder="1" applyAlignment="1">
      <alignment horizontal="right"/>
    </xf>
    <xf numFmtId="187" fontId="8" fillId="0" borderId="17" xfId="2" applyNumberFormat="1" applyFont="1" applyFill="1" applyBorder="1" applyAlignment="1">
      <alignment horizontal="right"/>
    </xf>
    <xf numFmtId="187" fontId="24" fillId="0" borderId="17" xfId="2" applyNumberFormat="1" applyFont="1" applyFill="1" applyBorder="1" applyAlignment="1">
      <alignment horizontal="right"/>
    </xf>
    <xf numFmtId="187" fontId="6" fillId="0" borderId="0" xfId="2" applyNumberFormat="1" applyFont="1" applyFill="1"/>
    <xf numFmtId="0" fontId="19" fillId="0" borderId="9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2" fontId="38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87" fontId="41" fillId="0" borderId="12" xfId="2" applyFont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187" fontId="6" fillId="0" borderId="0" xfId="2" applyFont="1" applyFill="1"/>
    <xf numFmtId="187" fontId="16" fillId="0" borderId="0" xfId="2" applyFont="1"/>
    <xf numFmtId="188" fontId="6" fillId="0" borderId="0" xfId="0" applyNumberFormat="1" applyFont="1"/>
    <xf numFmtId="187" fontId="43" fillId="0" borderId="17" xfId="2" applyNumberFormat="1" applyFont="1" applyBorder="1" applyAlignment="1">
      <alignment horizontal="right"/>
    </xf>
    <xf numFmtId="187" fontId="43" fillId="0" borderId="17" xfId="2" applyNumberFormat="1" applyFont="1" applyFill="1" applyBorder="1" applyAlignment="1">
      <alignment horizontal="right"/>
    </xf>
    <xf numFmtId="187" fontId="43" fillId="0" borderId="17" xfId="2" applyFont="1" applyFill="1" applyBorder="1" applyAlignment="1">
      <alignment horizontal="right"/>
    </xf>
    <xf numFmtId="1" fontId="11" fillId="0" borderId="19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 wrapText="1"/>
    </xf>
    <xf numFmtId="14" fontId="27" fillId="0" borderId="0" xfId="0" applyNumberFormat="1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188" fontId="13" fillId="0" borderId="20" xfId="2" applyNumberFormat="1" applyFont="1" applyFill="1" applyBorder="1" applyAlignment="1">
      <alignment horizontal="right"/>
    </xf>
    <xf numFmtId="188" fontId="13" fillId="0" borderId="20" xfId="2" applyNumberFormat="1" applyFont="1" applyBorder="1" applyAlignment="1">
      <alignment horizontal="right"/>
    </xf>
    <xf numFmtId="187" fontId="13" fillId="0" borderId="21" xfId="2" applyNumberFormat="1" applyFont="1" applyFill="1" applyBorder="1" applyAlignment="1">
      <alignment horizontal="right"/>
    </xf>
    <xf numFmtId="2" fontId="44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188" fontId="13" fillId="2" borderId="0" xfId="2" applyNumberFormat="1" applyFont="1" applyFill="1" applyBorder="1" applyAlignment="1">
      <alignment horizontal="right"/>
    </xf>
    <xf numFmtId="188" fontId="18" fillId="0" borderId="6" xfId="2" applyNumberFormat="1" applyFont="1" applyFill="1" applyBorder="1"/>
    <xf numFmtId="188" fontId="18" fillId="0" borderId="1" xfId="2" applyNumberFormat="1" applyFont="1" applyFill="1" applyBorder="1"/>
    <xf numFmtId="0" fontId="24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2" fontId="38" fillId="0" borderId="22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2" fontId="44" fillId="0" borderId="22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86" fontId="36" fillId="0" borderId="0" xfId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1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 vertical="top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Layout" topLeftCell="A19" zoomScaleNormal="100" workbookViewId="0">
      <selection activeCell="C18" sqref="C18"/>
    </sheetView>
  </sheetViews>
  <sheetFormatPr defaultColWidth="8.85546875" defaultRowHeight="18.75" x14ac:dyDescent="0.3"/>
  <cols>
    <col min="1" max="1" width="5.85546875" style="146" customWidth="1"/>
    <col min="2" max="2" width="56.140625" style="146" customWidth="1"/>
    <col min="3" max="3" width="49.85546875" style="146" customWidth="1"/>
    <col min="4" max="16384" width="8.85546875" style="146"/>
  </cols>
  <sheetData>
    <row r="1" spans="1:4" ht="30" customHeight="1" x14ac:dyDescent="0.4">
      <c r="A1" s="212" t="s">
        <v>78</v>
      </c>
      <c r="B1" s="212"/>
      <c r="C1" s="212"/>
    </row>
    <row r="2" spans="1:4" ht="30" customHeight="1" x14ac:dyDescent="0.4">
      <c r="A2" s="217" t="s">
        <v>96</v>
      </c>
      <c r="B2" s="217"/>
      <c r="C2" s="217"/>
    </row>
    <row r="3" spans="1:4" ht="30" customHeight="1" x14ac:dyDescent="0.4">
      <c r="A3" s="218" t="s">
        <v>97</v>
      </c>
      <c r="B3" s="218"/>
      <c r="C3" s="218"/>
    </row>
    <row r="4" spans="1:4" ht="19.5" thickBot="1" x14ac:dyDescent="0.35">
      <c r="A4" s="148"/>
      <c r="B4" s="148"/>
      <c r="C4" s="148"/>
    </row>
    <row r="5" spans="1:4" ht="41.25" customHeight="1" thickBot="1" x14ac:dyDescent="0.35">
      <c r="A5" s="149" t="s">
        <v>72</v>
      </c>
      <c r="B5" s="184" t="s">
        <v>75</v>
      </c>
      <c r="C5" s="185" t="s">
        <v>87</v>
      </c>
    </row>
    <row r="6" spans="1:4" ht="27" customHeight="1" x14ac:dyDescent="0.3">
      <c r="A6" s="219">
        <v>1</v>
      </c>
      <c r="B6" s="223" t="s">
        <v>121</v>
      </c>
      <c r="C6" s="213" t="s">
        <v>122</v>
      </c>
    </row>
    <row r="7" spans="1:4" ht="91.5" customHeight="1" thickBot="1" x14ac:dyDescent="0.35">
      <c r="A7" s="220"/>
      <c r="B7" s="222"/>
      <c r="C7" s="214"/>
    </row>
    <row r="8" spans="1:4" ht="10.5" customHeight="1" x14ac:dyDescent="0.3">
      <c r="A8" s="143"/>
      <c r="B8" s="151"/>
      <c r="C8" s="152"/>
      <c r="D8" s="147"/>
    </row>
    <row r="9" spans="1:4" ht="22.5" customHeight="1" x14ac:dyDescent="0.3">
      <c r="A9" s="143"/>
      <c r="B9" s="186" t="s">
        <v>73</v>
      </c>
      <c r="C9" s="153"/>
      <c r="D9" s="147"/>
    </row>
    <row r="10" spans="1:4" ht="4.9000000000000004" customHeight="1" thickBot="1" x14ac:dyDescent="0.35">
      <c r="A10" s="143"/>
      <c r="B10" s="150"/>
      <c r="C10" s="154"/>
      <c r="D10" s="147"/>
    </row>
    <row r="11" spans="1:4" ht="27" customHeight="1" x14ac:dyDescent="0.3">
      <c r="A11" s="219">
        <v>2</v>
      </c>
      <c r="B11" s="221" t="s">
        <v>98</v>
      </c>
      <c r="C11" s="215" t="s">
        <v>110</v>
      </c>
      <c r="D11" s="147"/>
    </row>
    <row r="12" spans="1:4" ht="44.25" customHeight="1" thickBot="1" x14ac:dyDescent="0.35">
      <c r="A12" s="220"/>
      <c r="B12" s="222"/>
      <c r="C12" s="216"/>
    </row>
    <row r="13" spans="1:4" ht="71.25" customHeight="1" thickBot="1" x14ac:dyDescent="0.35">
      <c r="A13" s="149">
        <v>3</v>
      </c>
      <c r="B13" s="187" t="s">
        <v>51</v>
      </c>
      <c r="C13" s="205" t="s">
        <v>124</v>
      </c>
    </row>
    <row r="14" spans="1:4" ht="71.25" customHeight="1" thickBot="1" x14ac:dyDescent="0.35">
      <c r="A14" s="149">
        <v>4</v>
      </c>
      <c r="B14" s="188" t="s">
        <v>77</v>
      </c>
      <c r="C14" s="205" t="s">
        <v>125</v>
      </c>
    </row>
    <row r="15" spans="1:4" ht="71.25" customHeight="1" thickBot="1" x14ac:dyDescent="0.4">
      <c r="A15" s="149">
        <v>5</v>
      </c>
      <c r="B15" s="188" t="s">
        <v>71</v>
      </c>
      <c r="C15" s="207" t="s">
        <v>126</v>
      </c>
    </row>
    <row r="16" spans="1:4" ht="47.25" customHeight="1" thickBot="1" x14ac:dyDescent="0.35">
      <c r="A16" s="149">
        <v>6</v>
      </c>
      <c r="B16" s="189" t="s">
        <v>52</v>
      </c>
      <c r="C16" s="206" t="s">
        <v>127</v>
      </c>
    </row>
    <row r="17" spans="1:3" ht="50.25" customHeight="1" thickBot="1" x14ac:dyDescent="0.35">
      <c r="A17" s="149">
        <v>7</v>
      </c>
      <c r="B17" s="189" t="s">
        <v>86</v>
      </c>
      <c r="C17" s="183" t="s">
        <v>128</v>
      </c>
    </row>
    <row r="18" spans="1:3" ht="57.75" customHeight="1" thickBot="1" x14ac:dyDescent="0.35">
      <c r="A18" s="149">
        <v>8</v>
      </c>
      <c r="B18" s="189" t="s">
        <v>112</v>
      </c>
      <c r="C18" s="205" t="s">
        <v>111</v>
      </c>
    </row>
  </sheetData>
  <mergeCells count="9">
    <mergeCell ref="A1:C1"/>
    <mergeCell ref="C6:C7"/>
    <mergeCell ref="C11:C12"/>
    <mergeCell ref="A2:C2"/>
    <mergeCell ref="A3:C3"/>
    <mergeCell ref="A11:A12"/>
    <mergeCell ref="B11:B12"/>
    <mergeCell ref="B6:B7"/>
    <mergeCell ref="A6:A7"/>
  </mergeCells>
  <phoneticPr fontId="34" type="noConversion"/>
  <pageMargins left="0.75" right="0.75" top="1" bottom="1" header="0.5" footer="0.5"/>
  <pageSetup paperSize="9" scale="78" orientation="portrait" r:id="rId1"/>
  <headerFooter alignWithMargins="0">
    <oddFooter>&amp;C&amp;"Times New Roman,обычный"&amp;18ООО "Дианик-Эстейт"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257"/>
  <sheetViews>
    <sheetView view="pageLayout" topLeftCell="A11" zoomScaleNormal="100" workbookViewId="0">
      <selection activeCell="G11" sqref="G11"/>
    </sheetView>
  </sheetViews>
  <sheetFormatPr defaultRowHeight="9.75" customHeight="1" x14ac:dyDescent="0.2"/>
  <cols>
    <col min="1" max="1" width="3.5703125" style="2" customWidth="1"/>
    <col min="2" max="2" width="31.5703125" style="2" customWidth="1"/>
    <col min="3" max="3" width="10.140625" style="3" customWidth="1"/>
    <col min="4" max="4" width="15" style="3" customWidth="1"/>
    <col min="5" max="5" width="14.85546875" style="117" customWidth="1"/>
    <col min="6" max="6" width="14.85546875" style="4" customWidth="1"/>
    <col min="7" max="7" width="14.85546875" style="76" customWidth="1"/>
    <col min="8" max="8" width="10" style="2" customWidth="1"/>
    <col min="9" max="16384" width="9.140625" style="2"/>
  </cols>
  <sheetData>
    <row r="1" spans="1:7" s="1" customFormat="1" ht="16.899999999999999" customHeight="1" x14ac:dyDescent="0.3">
      <c r="A1" s="224" t="s">
        <v>131</v>
      </c>
      <c r="B1" s="224"/>
      <c r="C1" s="224"/>
      <c r="D1" s="224"/>
      <c r="E1" s="224"/>
      <c r="F1" s="224"/>
      <c r="G1" s="224"/>
    </row>
    <row r="2" spans="1:7" ht="18.75" customHeight="1" x14ac:dyDescent="0.2">
      <c r="A2" s="225" t="s">
        <v>132</v>
      </c>
      <c r="B2" s="225"/>
      <c r="C2" s="225"/>
      <c r="D2" s="225"/>
      <c r="E2" s="225"/>
      <c r="F2" s="225"/>
      <c r="G2" s="225"/>
    </row>
    <row r="3" spans="1:7" ht="4.9000000000000004" customHeight="1" x14ac:dyDescent="0.25">
      <c r="A3" s="64"/>
      <c r="B3" s="45"/>
      <c r="C3" s="50"/>
      <c r="D3" s="50"/>
      <c r="E3" s="116"/>
      <c r="F3" s="46"/>
      <c r="G3" s="75"/>
    </row>
    <row r="4" spans="1:7" ht="12.75" customHeight="1" x14ac:dyDescent="0.2">
      <c r="A4" s="160" t="s">
        <v>1</v>
      </c>
      <c r="B4" s="163" t="s">
        <v>35</v>
      </c>
      <c r="C4" s="165" t="s">
        <v>57</v>
      </c>
      <c r="D4" s="179" t="s">
        <v>56</v>
      </c>
    </row>
    <row r="5" spans="1:7" ht="12.75" customHeight="1" x14ac:dyDescent="0.2">
      <c r="A5" s="161" t="s">
        <v>3</v>
      </c>
      <c r="B5" s="164" t="s">
        <v>101</v>
      </c>
      <c r="C5" s="166">
        <v>25750</v>
      </c>
      <c r="D5" s="180">
        <v>402</v>
      </c>
    </row>
    <row r="6" spans="1:7" ht="12.75" customHeight="1" x14ac:dyDescent="0.2">
      <c r="A6" s="157" t="s">
        <v>11</v>
      </c>
      <c r="B6" s="52" t="s">
        <v>82</v>
      </c>
      <c r="C6" s="54">
        <v>3150</v>
      </c>
      <c r="D6" s="54"/>
    </row>
    <row r="7" spans="1:7" ht="12.75" customHeight="1" x14ac:dyDescent="0.2">
      <c r="A7" s="162" t="s">
        <v>15</v>
      </c>
      <c r="B7" s="53" t="s">
        <v>92</v>
      </c>
      <c r="C7" s="98">
        <v>1800</v>
      </c>
      <c r="D7" s="54"/>
    </row>
    <row r="8" spans="1:7" ht="12.75" customHeight="1" x14ac:dyDescent="0.2">
      <c r="A8" s="51"/>
      <c r="B8" s="53" t="s">
        <v>64</v>
      </c>
      <c r="C8" s="97">
        <f>SUM(C5:C7)</f>
        <v>30700</v>
      </c>
      <c r="D8" s="181"/>
    </row>
    <row r="9" spans="1:7" s="6" customFormat="1" ht="66" customHeight="1" x14ac:dyDescent="0.2">
      <c r="A9" s="167" t="s">
        <v>1</v>
      </c>
      <c r="B9" s="168" t="s">
        <v>2</v>
      </c>
      <c r="C9" s="169" t="s">
        <v>60</v>
      </c>
      <c r="D9" s="158" t="s">
        <v>90</v>
      </c>
      <c r="E9" s="118" t="s">
        <v>89</v>
      </c>
      <c r="F9" s="72" t="s">
        <v>79</v>
      </c>
      <c r="G9" s="77" t="s">
        <v>80</v>
      </c>
    </row>
    <row r="10" spans="1:7" s="60" customFormat="1" ht="16.899999999999999" customHeight="1" x14ac:dyDescent="0.35">
      <c r="A10" s="65" t="s">
        <v>36</v>
      </c>
      <c r="B10" s="66" t="s">
        <v>39</v>
      </c>
      <c r="C10" s="67"/>
      <c r="D10" s="156"/>
      <c r="E10" s="119">
        <f>E12+E18+E22+E29+E43+E45+E47+E49</f>
        <v>8022699.2911999999</v>
      </c>
      <c r="F10" s="68">
        <f>F12+F18+F22+F29+F43+F45+F47+F49</f>
        <v>668558.27426666673</v>
      </c>
      <c r="G10" s="170">
        <f>G12+G18+G22+G29+G43+G45+G47+G49</f>
        <v>25.963428126860844</v>
      </c>
    </row>
    <row r="11" spans="1:7" s="6" customFormat="1" ht="9.75" customHeight="1" x14ac:dyDescent="0.2">
      <c r="A11" s="57"/>
      <c r="B11" s="59"/>
      <c r="C11" s="58"/>
      <c r="D11" s="159"/>
      <c r="E11" s="120"/>
      <c r="F11" s="69"/>
      <c r="G11" s="171"/>
    </row>
    <row r="12" spans="1:7" s="6" customFormat="1" ht="15.75" customHeight="1" x14ac:dyDescent="0.4">
      <c r="A12" s="49" t="s">
        <v>3</v>
      </c>
      <c r="B12" s="48" t="s">
        <v>45</v>
      </c>
      <c r="C12" s="17"/>
      <c r="D12" s="8"/>
      <c r="E12" s="121">
        <f>SUM(E14:E16)</f>
        <v>132000</v>
      </c>
      <c r="F12" s="70">
        <f>SUM(F14:F16)</f>
        <v>11000</v>
      </c>
      <c r="G12" s="193">
        <f>SUM(G14:G16)</f>
        <v>0.42718446601941745</v>
      </c>
    </row>
    <row r="13" spans="1:7" s="6" customFormat="1" ht="7.9" customHeight="1" x14ac:dyDescent="0.25">
      <c r="A13" s="49"/>
      <c r="B13" s="48"/>
      <c r="C13" s="17"/>
      <c r="D13" s="159"/>
      <c r="E13" s="121"/>
      <c r="F13" s="70"/>
      <c r="G13" s="172"/>
    </row>
    <row r="14" spans="1:7" s="6" customFormat="1" ht="9.75" customHeight="1" x14ac:dyDescent="0.2">
      <c r="A14" s="7" t="s">
        <v>4</v>
      </c>
      <c r="B14" s="8" t="s">
        <v>5</v>
      </c>
      <c r="C14" s="10"/>
      <c r="D14" s="114"/>
      <c r="E14" s="122">
        <f>F14*12</f>
        <v>84000</v>
      </c>
      <c r="F14" s="208">
        <v>7000</v>
      </c>
      <c r="G14" s="173">
        <f>F14/C5</f>
        <v>0.27184466019417475</v>
      </c>
    </row>
    <row r="15" spans="1:7" s="6" customFormat="1" ht="9.75" customHeight="1" x14ac:dyDescent="0.2">
      <c r="A15" s="7" t="s">
        <v>6</v>
      </c>
      <c r="B15" s="8" t="s">
        <v>7</v>
      </c>
      <c r="C15" s="14"/>
      <c r="D15" s="114"/>
      <c r="E15" s="122">
        <f>F15*12</f>
        <v>42000</v>
      </c>
      <c r="F15" s="208">
        <v>3500</v>
      </c>
      <c r="G15" s="173">
        <f>F15/C5</f>
        <v>0.13592233009708737</v>
      </c>
    </row>
    <row r="16" spans="1:7" ht="9.75" customHeight="1" x14ac:dyDescent="0.2">
      <c r="A16" s="7" t="s">
        <v>8</v>
      </c>
      <c r="B16" s="8" t="s">
        <v>10</v>
      </c>
      <c r="C16" s="14"/>
      <c r="D16" s="114"/>
      <c r="E16" s="122">
        <f>F16*12</f>
        <v>6000</v>
      </c>
      <c r="F16" s="208">
        <v>500</v>
      </c>
      <c r="G16" s="173">
        <f>F16/C5</f>
        <v>1.9417475728155338E-2</v>
      </c>
    </row>
    <row r="17" spans="1:25" ht="6" customHeight="1" x14ac:dyDescent="0.2">
      <c r="A17" s="7"/>
      <c r="B17" s="8"/>
      <c r="C17" s="14"/>
      <c r="D17" s="14"/>
      <c r="E17" s="122"/>
      <c r="F17" s="71"/>
      <c r="G17" s="173"/>
    </row>
    <row r="18" spans="1:25" s="12" customFormat="1" ht="17.25" customHeight="1" x14ac:dyDescent="0.4">
      <c r="A18" s="49" t="s">
        <v>11</v>
      </c>
      <c r="B18" s="47" t="s">
        <v>12</v>
      </c>
      <c r="C18" s="29"/>
      <c r="D18" s="73"/>
      <c r="E18" s="121">
        <f>SUM(E19:E20)</f>
        <v>240000</v>
      </c>
      <c r="F18" s="70">
        <f>SUM(F19:F20)</f>
        <v>20000</v>
      </c>
      <c r="G18" s="193">
        <f>SUM(G19:G20)</f>
        <v>0.77669902912621358</v>
      </c>
    </row>
    <row r="19" spans="1:25" s="12" customFormat="1" ht="9.75" customHeight="1" x14ac:dyDescent="0.2">
      <c r="A19" s="7" t="s">
        <v>13</v>
      </c>
      <c r="B19" s="8" t="s">
        <v>76</v>
      </c>
      <c r="C19" s="14" t="s">
        <v>27</v>
      </c>
      <c r="D19" s="14"/>
      <c r="E19" s="122">
        <f>F19*12</f>
        <v>180000</v>
      </c>
      <c r="F19" s="122">
        <v>15000</v>
      </c>
      <c r="G19" s="175">
        <f>F19/C5</f>
        <v>0.58252427184466016</v>
      </c>
    </row>
    <row r="20" spans="1:25" ht="9.75" customHeight="1" x14ac:dyDescent="0.2">
      <c r="A20" s="7" t="s">
        <v>14</v>
      </c>
      <c r="B20" s="44" t="s">
        <v>61</v>
      </c>
      <c r="C20" s="14" t="s">
        <v>27</v>
      </c>
      <c r="D20" s="14" t="s">
        <v>108</v>
      </c>
      <c r="E20" s="122">
        <f>F20*12</f>
        <v>60000</v>
      </c>
      <c r="F20" s="122">
        <v>5000</v>
      </c>
      <c r="G20" s="175">
        <f>F20/C5</f>
        <v>0.1941747572815534</v>
      </c>
    </row>
    <row r="21" spans="1:25" ht="6" customHeight="1" x14ac:dyDescent="0.2">
      <c r="A21" s="7"/>
      <c r="B21" s="22"/>
      <c r="C21" s="15"/>
      <c r="D21" s="15"/>
      <c r="E21" s="122"/>
      <c r="F21" s="122"/>
      <c r="G21" s="175"/>
    </row>
    <row r="22" spans="1:25" s="12" customFormat="1" ht="16.5" customHeight="1" x14ac:dyDescent="0.4">
      <c r="A22" s="49" t="s">
        <v>15</v>
      </c>
      <c r="B22" s="48" t="s">
        <v>41</v>
      </c>
      <c r="C22" s="11"/>
      <c r="D22" s="87"/>
      <c r="E22" s="121">
        <f>SUM(E23:E28)</f>
        <v>289200</v>
      </c>
      <c r="F22" s="121">
        <f>SUM(F23:F27)</f>
        <v>24100</v>
      </c>
      <c r="G22" s="194">
        <f>SUM(G23:G27)</f>
        <v>0.93592233009708736</v>
      </c>
    </row>
    <row r="23" spans="1:25" s="12" customFormat="1" ht="9.75" customHeight="1" x14ac:dyDescent="0.2">
      <c r="A23" s="7" t="s">
        <v>16</v>
      </c>
      <c r="B23" s="8" t="s">
        <v>62</v>
      </c>
      <c r="C23" s="43"/>
      <c r="D23" s="114"/>
      <c r="E23" s="122">
        <f>F23*12</f>
        <v>48000</v>
      </c>
      <c r="F23" s="208">
        <v>4000</v>
      </c>
      <c r="G23" s="175">
        <f>F23/C5</f>
        <v>0.1553398058252427</v>
      </c>
    </row>
    <row r="24" spans="1:25" s="12" customFormat="1" ht="9.75" customHeight="1" x14ac:dyDescent="0.2">
      <c r="A24" s="7" t="s">
        <v>17</v>
      </c>
      <c r="B24" s="8" t="s">
        <v>63</v>
      </c>
      <c r="C24" s="14"/>
      <c r="D24" s="114"/>
      <c r="E24" s="122">
        <f>F24*12</f>
        <v>72000</v>
      </c>
      <c r="F24" s="208">
        <v>6000</v>
      </c>
      <c r="G24" s="175">
        <f>F24/C5</f>
        <v>0.23300970873786409</v>
      </c>
    </row>
    <row r="25" spans="1:25" s="12" customFormat="1" ht="9.75" customHeight="1" x14ac:dyDescent="0.2">
      <c r="A25" s="7" t="s">
        <v>42</v>
      </c>
      <c r="B25" s="8" t="s">
        <v>119</v>
      </c>
      <c r="C25" s="14" t="s">
        <v>27</v>
      </c>
      <c r="D25" s="114" t="s">
        <v>120</v>
      </c>
      <c r="E25" s="122">
        <f>6*8000</f>
        <v>48000</v>
      </c>
      <c r="F25" s="122">
        <f>E25/12</f>
        <v>4000</v>
      </c>
      <c r="G25" s="175">
        <f>F25/C5</f>
        <v>0.1553398058252427</v>
      </c>
    </row>
    <row r="26" spans="1:25" s="12" customFormat="1" ht="9.75" customHeight="1" x14ac:dyDescent="0.2">
      <c r="A26" s="7" t="s">
        <v>91</v>
      </c>
      <c r="B26" s="8" t="s">
        <v>67</v>
      </c>
      <c r="C26" s="14" t="s">
        <v>27</v>
      </c>
      <c r="D26" s="114"/>
      <c r="E26" s="122">
        <f>F26*12</f>
        <v>6000</v>
      </c>
      <c r="F26" s="122">
        <v>500</v>
      </c>
      <c r="G26" s="175">
        <f>F26/C5</f>
        <v>1.9417475728155338E-2</v>
      </c>
    </row>
    <row r="27" spans="1:25" s="12" customFormat="1" ht="9.75" customHeight="1" x14ac:dyDescent="0.2">
      <c r="A27" s="7" t="s">
        <v>118</v>
      </c>
      <c r="B27" s="13" t="s">
        <v>34</v>
      </c>
      <c r="C27" s="14" t="s">
        <v>27</v>
      </c>
      <c r="D27" s="114" t="s">
        <v>109</v>
      </c>
      <c r="E27" s="122">
        <f>F27*12</f>
        <v>115200</v>
      </c>
      <c r="F27" s="122">
        <v>9600</v>
      </c>
      <c r="G27" s="175">
        <f>F27/C5</f>
        <v>0.37281553398058254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6" customHeight="1" x14ac:dyDescent="0.2">
      <c r="A28" s="7"/>
      <c r="B28" s="13"/>
      <c r="C28" s="15"/>
      <c r="D28" s="15"/>
      <c r="E28" s="122"/>
      <c r="F28" s="122"/>
      <c r="G28" s="17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18" customHeight="1" x14ac:dyDescent="0.4">
      <c r="A29" s="49" t="s">
        <v>18</v>
      </c>
      <c r="B29" s="48" t="s">
        <v>40</v>
      </c>
      <c r="C29" s="16"/>
      <c r="D29" s="8"/>
      <c r="E29" s="121">
        <f>SUM(E31:E42)+E30</f>
        <v>6149696.7999999998</v>
      </c>
      <c r="F29" s="121">
        <f>SUM(F30:F42)</f>
        <v>512474.73333333334</v>
      </c>
      <c r="G29" s="194">
        <f>SUM(G30:G42)</f>
        <v>19.901931391585762</v>
      </c>
    </row>
    <row r="30" spans="1:25" s="12" customFormat="1" ht="15.6" customHeight="1" x14ac:dyDescent="0.2">
      <c r="A30" s="7" t="s">
        <v>19</v>
      </c>
      <c r="B30" s="99" t="s">
        <v>83</v>
      </c>
      <c r="C30" s="15" t="s">
        <v>32</v>
      </c>
      <c r="D30" s="114"/>
      <c r="E30" s="122">
        <f>Персонал!H12*12</f>
        <v>4470296.8</v>
      </c>
      <c r="F30" s="122">
        <f>E30/12</f>
        <v>372524.73333333334</v>
      </c>
      <c r="G30" s="175">
        <f>F30/C5</f>
        <v>14.466979935275081</v>
      </c>
    </row>
    <row r="31" spans="1:25" s="12" customFormat="1" ht="9.75" customHeight="1" x14ac:dyDescent="0.2">
      <c r="A31" s="7" t="s">
        <v>20</v>
      </c>
      <c r="B31" s="13" t="s">
        <v>47</v>
      </c>
      <c r="C31" s="15"/>
      <c r="D31" s="114"/>
      <c r="E31" s="122">
        <f>F31*12</f>
        <v>72000</v>
      </c>
      <c r="F31" s="208">
        <v>6000</v>
      </c>
      <c r="G31" s="175">
        <f>F31/C5</f>
        <v>0.23300970873786409</v>
      </c>
    </row>
    <row r="32" spans="1:25" s="12" customFormat="1" ht="9.75" customHeight="1" x14ac:dyDescent="0.2">
      <c r="A32" s="7" t="s">
        <v>21</v>
      </c>
      <c r="B32" s="13" t="s">
        <v>48</v>
      </c>
      <c r="C32" s="15"/>
      <c r="D32" s="114"/>
      <c r="E32" s="122">
        <f>F32*12</f>
        <v>12000</v>
      </c>
      <c r="F32" s="122">
        <v>1000</v>
      </c>
      <c r="G32" s="175">
        <f>F32/C5</f>
        <v>3.8834951456310676E-2</v>
      </c>
    </row>
    <row r="33" spans="1:7" s="6" customFormat="1" ht="10.9" customHeight="1" x14ac:dyDescent="0.2">
      <c r="A33" s="7" t="s">
        <v>22</v>
      </c>
      <c r="B33" s="13" t="s">
        <v>49</v>
      </c>
      <c r="C33" s="15"/>
      <c r="D33" s="114"/>
      <c r="E33" s="122">
        <v>20400</v>
      </c>
      <c r="F33" s="122">
        <f t="shared" ref="F33:F39" si="0">E33/12</f>
        <v>1700</v>
      </c>
      <c r="G33" s="175">
        <f>F33/C5</f>
        <v>6.6019417475728162E-2</v>
      </c>
    </row>
    <row r="34" spans="1:7" s="6" customFormat="1" ht="10.9" customHeight="1" x14ac:dyDescent="0.2">
      <c r="A34" s="7" t="s">
        <v>23</v>
      </c>
      <c r="B34" s="13" t="s">
        <v>85</v>
      </c>
      <c r="C34" s="14" t="s">
        <v>27</v>
      </c>
      <c r="D34" s="114"/>
      <c r="E34" s="122">
        <v>840000</v>
      </c>
      <c r="F34" s="122">
        <f t="shared" si="0"/>
        <v>70000</v>
      </c>
      <c r="G34" s="175">
        <f>F34/C5</f>
        <v>2.7184466019417477</v>
      </c>
    </row>
    <row r="35" spans="1:7" s="6" customFormat="1" ht="10.9" customHeight="1" x14ac:dyDescent="0.2">
      <c r="A35" s="7" t="s">
        <v>43</v>
      </c>
      <c r="B35" s="13" t="s">
        <v>65</v>
      </c>
      <c r="C35" s="14" t="s">
        <v>95</v>
      </c>
      <c r="D35" s="114"/>
      <c r="E35" s="122">
        <v>42000</v>
      </c>
      <c r="F35" s="122">
        <f t="shared" si="0"/>
        <v>3500</v>
      </c>
      <c r="G35" s="175">
        <f>F35/C5</f>
        <v>0.13592233009708737</v>
      </c>
    </row>
    <row r="36" spans="1:7" s="12" customFormat="1" ht="10.9" customHeight="1" x14ac:dyDescent="0.2">
      <c r="A36" s="7" t="s">
        <v>58</v>
      </c>
      <c r="B36" s="13" t="s">
        <v>37</v>
      </c>
      <c r="C36" s="14" t="s">
        <v>27</v>
      </c>
      <c r="D36" s="114"/>
      <c r="E36" s="122">
        <v>24000</v>
      </c>
      <c r="F36" s="208">
        <f t="shared" si="0"/>
        <v>2000</v>
      </c>
      <c r="G36" s="175">
        <f>F36/C5</f>
        <v>7.7669902912621352E-2</v>
      </c>
    </row>
    <row r="37" spans="1:7" s="12" customFormat="1" ht="10.9" customHeight="1" x14ac:dyDescent="0.2">
      <c r="A37" s="7" t="s">
        <v>66</v>
      </c>
      <c r="B37" s="8" t="s">
        <v>9</v>
      </c>
      <c r="C37" s="14"/>
      <c r="D37" s="114"/>
      <c r="E37" s="122">
        <v>24000</v>
      </c>
      <c r="F37" s="122">
        <f t="shared" si="0"/>
        <v>2000</v>
      </c>
      <c r="G37" s="175">
        <f>F37/C5</f>
        <v>7.7669902912621352E-2</v>
      </c>
    </row>
    <row r="38" spans="1:7" s="12" customFormat="1" ht="10.9" customHeight="1" x14ac:dyDescent="0.2">
      <c r="A38" s="7" t="s">
        <v>68</v>
      </c>
      <c r="B38" s="13" t="s">
        <v>69</v>
      </c>
      <c r="C38" s="14" t="s">
        <v>27</v>
      </c>
      <c r="D38" s="114"/>
      <c r="E38" s="122">
        <v>156000</v>
      </c>
      <c r="F38" s="122">
        <f t="shared" si="0"/>
        <v>13000</v>
      </c>
      <c r="G38" s="175">
        <f>F38/C5</f>
        <v>0.50485436893203883</v>
      </c>
    </row>
    <row r="39" spans="1:7" s="12" customFormat="1" ht="10.9" customHeight="1" x14ac:dyDescent="0.2">
      <c r="A39" s="7" t="s">
        <v>70</v>
      </c>
      <c r="B39" s="13" t="s">
        <v>44</v>
      </c>
      <c r="C39" s="15"/>
      <c r="D39" s="114"/>
      <c r="E39" s="122">
        <v>63000</v>
      </c>
      <c r="F39" s="122">
        <f t="shared" si="0"/>
        <v>5250</v>
      </c>
      <c r="G39" s="175">
        <f>F39/C5</f>
        <v>0.20388349514563106</v>
      </c>
    </row>
    <row r="40" spans="1:7" s="12" customFormat="1" ht="10.9" customHeight="1" x14ac:dyDescent="0.2">
      <c r="A40" s="7" t="s">
        <v>114</v>
      </c>
      <c r="B40" s="13" t="s">
        <v>115</v>
      </c>
      <c r="C40" s="15"/>
      <c r="D40" s="114"/>
      <c r="E40" s="122">
        <f>F40*12</f>
        <v>402000</v>
      </c>
      <c r="F40" s="122">
        <v>33500</v>
      </c>
      <c r="G40" s="175">
        <f>F40/C5</f>
        <v>1.3009708737864079</v>
      </c>
    </row>
    <row r="41" spans="1:7" s="12" customFormat="1" ht="10.9" customHeight="1" x14ac:dyDescent="0.2">
      <c r="A41" s="7" t="s">
        <v>116</v>
      </c>
      <c r="B41" s="13" t="s">
        <v>117</v>
      </c>
      <c r="C41" s="15"/>
      <c r="D41" s="114"/>
      <c r="E41" s="122">
        <f>F41*12</f>
        <v>24000</v>
      </c>
      <c r="F41" s="208">
        <v>2000</v>
      </c>
      <c r="G41" s="175">
        <f>F41/C5</f>
        <v>7.7669902912621352E-2</v>
      </c>
    </row>
    <row r="42" spans="1:7" s="12" customFormat="1" ht="6" customHeight="1" x14ac:dyDescent="0.2">
      <c r="A42" s="7"/>
      <c r="B42" s="13"/>
      <c r="C42" s="15"/>
      <c r="D42" s="14"/>
      <c r="E42" s="121"/>
      <c r="F42" s="121"/>
      <c r="G42" s="176"/>
    </row>
    <row r="43" spans="1:7" s="12" customFormat="1" ht="16.5" customHeight="1" x14ac:dyDescent="0.4">
      <c r="A43" s="49" t="s">
        <v>24</v>
      </c>
      <c r="B43" s="61" t="s">
        <v>50</v>
      </c>
      <c r="C43" s="14" t="s">
        <v>27</v>
      </c>
      <c r="D43" s="14" t="s">
        <v>102</v>
      </c>
      <c r="E43" s="121">
        <f>F43*12</f>
        <v>672000</v>
      </c>
      <c r="F43" s="121">
        <v>56000</v>
      </c>
      <c r="G43" s="194">
        <f>E43/12/C5</f>
        <v>2.174757281553398</v>
      </c>
    </row>
    <row r="44" spans="1:7" s="12" customFormat="1" ht="6" customHeight="1" x14ac:dyDescent="0.25">
      <c r="A44" s="74"/>
      <c r="B44" s="13"/>
      <c r="C44" s="15"/>
      <c r="D44" s="13"/>
      <c r="E44" s="122"/>
      <c r="F44" s="122"/>
      <c r="G44" s="177"/>
    </row>
    <row r="45" spans="1:7" s="5" customFormat="1" ht="15.75" customHeight="1" x14ac:dyDescent="0.4">
      <c r="A45" s="49" t="s">
        <v>25</v>
      </c>
      <c r="B45" s="47" t="s">
        <v>107</v>
      </c>
      <c r="C45" s="142"/>
      <c r="D45" s="47"/>
      <c r="E45" s="124">
        <f>F45*12</f>
        <v>263802.49120000005</v>
      </c>
      <c r="F45" s="124">
        <f>G45*C5</f>
        <v>21983.540933333337</v>
      </c>
      <c r="G45" s="195">
        <f>(G12+G18+G22+G29+G43+G47+G49)*0.034</f>
        <v>0.85372974498381893</v>
      </c>
    </row>
    <row r="46" spans="1:7" s="12" customFormat="1" ht="6" customHeight="1" x14ac:dyDescent="0.2">
      <c r="A46" s="7"/>
      <c r="B46" s="13"/>
      <c r="C46" s="15"/>
      <c r="D46" s="15"/>
      <c r="E46" s="122"/>
      <c r="F46" s="122"/>
      <c r="G46" s="175"/>
    </row>
    <row r="47" spans="1:7" s="85" customFormat="1" ht="15" customHeight="1" x14ac:dyDescent="0.4">
      <c r="A47" s="56" t="s">
        <v>84</v>
      </c>
      <c r="B47" s="61" t="s">
        <v>88</v>
      </c>
      <c r="C47" s="198" t="s">
        <v>95</v>
      </c>
      <c r="D47" s="115"/>
      <c r="E47" s="123">
        <f>F47*12</f>
        <v>240000</v>
      </c>
      <c r="F47" s="123">
        <v>20000</v>
      </c>
      <c r="G47" s="174">
        <f>F47/C5</f>
        <v>0.77669902912621358</v>
      </c>
    </row>
    <row r="48" spans="1:7" s="85" customFormat="1" ht="6" customHeight="1" x14ac:dyDescent="0.4">
      <c r="A48" s="56"/>
      <c r="B48" s="61"/>
      <c r="C48" s="84"/>
      <c r="D48" s="115"/>
      <c r="E48" s="123"/>
      <c r="F48" s="86"/>
      <c r="G48" s="174"/>
    </row>
    <row r="49" spans="1:14" s="12" customFormat="1" ht="16.5" customHeight="1" x14ac:dyDescent="0.4">
      <c r="A49" s="56" t="s">
        <v>123</v>
      </c>
      <c r="B49" s="48" t="s">
        <v>59</v>
      </c>
      <c r="C49" s="94" t="s">
        <v>27</v>
      </c>
      <c r="D49" s="94"/>
      <c r="E49" s="124">
        <f>F49*12</f>
        <v>36000</v>
      </c>
      <c r="F49" s="86">
        <v>3000</v>
      </c>
      <c r="G49" s="174">
        <f>F49/C5</f>
        <v>0.11650485436893204</v>
      </c>
      <c r="H49" s="11"/>
      <c r="I49" s="11"/>
      <c r="J49" s="11"/>
      <c r="K49" s="11"/>
      <c r="L49" s="11"/>
      <c r="M49" s="11"/>
      <c r="N49" s="11"/>
    </row>
    <row r="50" spans="1:14" s="12" customFormat="1" ht="5.45" customHeight="1" x14ac:dyDescent="0.2">
      <c r="A50" s="199"/>
      <c r="B50" s="200"/>
      <c r="C50" s="201"/>
      <c r="D50" s="201"/>
      <c r="E50" s="202"/>
      <c r="F50" s="203"/>
      <c r="G50" s="204"/>
      <c r="H50" s="11"/>
      <c r="I50" s="11"/>
      <c r="J50" s="11"/>
      <c r="K50" s="11"/>
      <c r="L50" s="11"/>
      <c r="M50" s="11"/>
      <c r="N50" s="11"/>
    </row>
    <row r="53" spans="1:14" ht="13.5" customHeight="1" x14ac:dyDescent="0.2">
      <c r="G53" s="178"/>
    </row>
    <row r="54" spans="1:14" ht="17.25" customHeight="1" x14ac:dyDescent="0.25">
      <c r="B54" s="135"/>
    </row>
    <row r="55" spans="1:14" ht="12.75" customHeight="1" x14ac:dyDescent="0.25">
      <c r="A55" s="135"/>
      <c r="B55" s="103"/>
    </row>
    <row r="56" spans="1:14" ht="12.75" customHeight="1" x14ac:dyDescent="0.25">
      <c r="A56" s="135"/>
      <c r="E56" s="3"/>
    </row>
    <row r="57" spans="1:14" ht="12.75" customHeight="1" x14ac:dyDescent="0.25">
      <c r="A57" s="135"/>
      <c r="C57" s="100"/>
      <c r="D57" s="100"/>
      <c r="E57" s="100"/>
    </row>
    <row r="58" spans="1:14" ht="12.75" customHeight="1" x14ac:dyDescent="0.25">
      <c r="A58" s="135"/>
      <c r="C58" s="100"/>
      <c r="D58" s="100"/>
      <c r="E58" s="100"/>
    </row>
    <row r="59" spans="1:14" ht="12.75" customHeight="1" x14ac:dyDescent="0.25">
      <c r="A59" s="135"/>
      <c r="C59" s="100"/>
      <c r="D59" s="100"/>
      <c r="E59" s="100"/>
    </row>
    <row r="60" spans="1:14" ht="12.75" customHeight="1" x14ac:dyDescent="0.25">
      <c r="A60" s="135"/>
      <c r="C60" s="101"/>
      <c r="D60" s="102"/>
      <c r="E60" s="100"/>
    </row>
    <row r="61" spans="1:14" ht="12.75" customHeight="1" x14ac:dyDescent="0.25">
      <c r="A61" s="135"/>
      <c r="E61" s="3"/>
    </row>
    <row r="62" spans="1:14" ht="12.75" customHeight="1" x14ac:dyDescent="0.25">
      <c r="A62" s="135"/>
      <c r="E62" s="155"/>
    </row>
    <row r="63" spans="1:14" ht="12.75" customHeight="1" x14ac:dyDescent="0.25">
      <c r="A63" s="135"/>
      <c r="E63" s="125"/>
    </row>
    <row r="64" spans="1:14" ht="16.5" customHeight="1" x14ac:dyDescent="0.25">
      <c r="A64" s="135"/>
    </row>
    <row r="65" spans="1:11" ht="12.6" customHeight="1" x14ac:dyDescent="0.25">
      <c r="A65" s="135"/>
      <c r="B65" s="103"/>
    </row>
    <row r="66" spans="1:11" ht="12.6" customHeight="1" x14ac:dyDescent="0.25">
      <c r="A66" s="135"/>
    </row>
    <row r="67" spans="1:11" ht="11.45" customHeight="1" x14ac:dyDescent="0.25">
      <c r="A67" s="135"/>
      <c r="E67" s="125"/>
    </row>
    <row r="68" spans="1:11" ht="15" customHeight="1" x14ac:dyDescent="0.25">
      <c r="A68" s="135"/>
      <c r="E68" s="125"/>
    </row>
    <row r="69" spans="1:11" ht="15" customHeight="1" x14ac:dyDescent="0.25">
      <c r="A69" s="135"/>
      <c r="E69" s="125"/>
    </row>
    <row r="70" spans="1:11" ht="9.75" customHeight="1" x14ac:dyDescent="0.25">
      <c r="A70" s="135"/>
    </row>
    <row r="71" spans="1:11" ht="13.9" customHeight="1" x14ac:dyDescent="0.25">
      <c r="A71" s="136"/>
      <c r="B71" s="134"/>
      <c r="C71" s="21"/>
      <c r="D71" s="21"/>
      <c r="E71" s="126"/>
      <c r="F71" s="24"/>
      <c r="G71" s="79"/>
      <c r="H71" s="22"/>
      <c r="I71" s="22"/>
      <c r="J71" s="22"/>
      <c r="K71" s="22"/>
    </row>
    <row r="72" spans="1:11" ht="15" customHeight="1" x14ac:dyDescent="0.25">
      <c r="A72" s="136"/>
      <c r="B72" s="22"/>
      <c r="C72" s="21"/>
      <c r="D72" s="21"/>
      <c r="E72" s="127"/>
      <c r="F72" s="24"/>
      <c r="G72" s="79"/>
      <c r="H72" s="22"/>
      <c r="I72" s="22"/>
      <c r="J72" s="22"/>
      <c r="K72" s="22"/>
    </row>
    <row r="73" spans="1:11" ht="13.9" customHeight="1" x14ac:dyDescent="0.25">
      <c r="A73" s="136"/>
      <c r="E73" s="125"/>
      <c r="F73" s="24"/>
      <c r="G73" s="79"/>
      <c r="H73" s="22"/>
      <c r="I73" s="22"/>
      <c r="J73" s="22"/>
      <c r="K73" s="22"/>
    </row>
    <row r="74" spans="1:11" ht="12.6" customHeight="1" x14ac:dyDescent="0.25">
      <c r="A74" s="136"/>
      <c r="E74" s="125"/>
      <c r="F74" s="24"/>
      <c r="G74" s="79"/>
      <c r="H74" s="22"/>
      <c r="I74" s="22"/>
      <c r="J74" s="22"/>
      <c r="K74" s="22"/>
    </row>
    <row r="75" spans="1:11" ht="12.6" customHeight="1" x14ac:dyDescent="0.25">
      <c r="A75" s="136"/>
      <c r="E75" s="125"/>
      <c r="F75" s="24"/>
      <c r="G75" s="79"/>
      <c r="H75" s="22"/>
      <c r="I75" s="22"/>
      <c r="J75" s="22"/>
      <c r="K75" s="22"/>
    </row>
    <row r="76" spans="1:11" s="5" customFormat="1" ht="9.75" customHeight="1" x14ac:dyDescent="0.25">
      <c r="A76" s="42"/>
      <c r="B76" s="26"/>
      <c r="C76" s="26"/>
      <c r="D76" s="26"/>
      <c r="E76" s="128"/>
      <c r="F76" s="27"/>
      <c r="G76" s="80"/>
      <c r="H76" s="28"/>
      <c r="I76" s="28"/>
      <c r="J76" s="28"/>
      <c r="K76" s="28"/>
    </row>
    <row r="77" spans="1:11" s="5" customFormat="1" ht="13.9" customHeight="1" x14ac:dyDescent="0.25">
      <c r="A77" s="42"/>
      <c r="B77" s="104"/>
      <c r="C77" s="26"/>
      <c r="D77" s="26"/>
      <c r="E77" s="128"/>
      <c r="F77" s="27"/>
      <c r="G77" s="80"/>
      <c r="H77" s="28"/>
      <c r="I77" s="28"/>
      <c r="J77" s="28"/>
      <c r="K77" s="28"/>
    </row>
    <row r="78" spans="1:11" ht="12" customHeight="1" x14ac:dyDescent="0.25">
      <c r="A78" s="42"/>
      <c r="B78" s="106"/>
      <c r="C78" s="58"/>
      <c r="D78" s="58"/>
      <c r="E78" s="129"/>
      <c r="F78" s="18"/>
      <c r="G78" s="107"/>
      <c r="H78" s="22"/>
      <c r="I78" s="22"/>
      <c r="J78" s="22"/>
      <c r="K78" s="22"/>
    </row>
    <row r="79" spans="1:11" ht="12" customHeight="1" x14ac:dyDescent="0.25">
      <c r="A79" s="42"/>
      <c r="B79" s="106"/>
      <c r="C79" s="21"/>
      <c r="D79" s="21"/>
      <c r="E79" s="129"/>
      <c r="F79" s="18"/>
      <c r="G79" s="107"/>
      <c r="H79" s="22"/>
      <c r="I79" s="22"/>
      <c r="J79" s="22"/>
      <c r="K79" s="22"/>
    </row>
    <row r="80" spans="1:11" ht="12" customHeight="1" x14ac:dyDescent="0.25">
      <c r="A80" s="42"/>
      <c r="B80" s="106"/>
      <c r="C80" s="58"/>
      <c r="D80" s="58"/>
      <c r="E80" s="130"/>
      <c r="F80" s="108"/>
      <c r="G80" s="95"/>
      <c r="H80" s="22"/>
      <c r="I80" s="22"/>
      <c r="J80" s="22"/>
      <c r="K80" s="22"/>
    </row>
    <row r="81" spans="1:11" ht="12" customHeight="1" x14ac:dyDescent="0.25">
      <c r="A81" s="42"/>
      <c r="B81" s="106"/>
      <c r="C81" s="58"/>
      <c r="D81" s="58"/>
      <c r="E81" s="130"/>
      <c r="F81" s="108"/>
      <c r="G81" s="95"/>
      <c r="H81" s="22"/>
      <c r="I81" s="22"/>
      <c r="J81" s="22"/>
      <c r="K81" s="22"/>
    </row>
    <row r="82" spans="1:11" ht="12" customHeight="1" x14ac:dyDescent="0.25">
      <c r="A82" s="105"/>
      <c r="B82" s="106"/>
      <c r="C82" s="58"/>
      <c r="D82" s="58"/>
      <c r="E82" s="130"/>
      <c r="F82" s="108"/>
      <c r="G82" s="95"/>
      <c r="H82" s="22"/>
      <c r="I82" s="22"/>
      <c r="J82" s="22"/>
      <c r="K82" s="22"/>
    </row>
    <row r="83" spans="1:11" s="112" customFormat="1" ht="12" customHeight="1" x14ac:dyDescent="0.2">
      <c r="A83" s="105"/>
      <c r="B83" s="104"/>
      <c r="C83" s="58"/>
      <c r="D83" s="58"/>
      <c r="E83" s="131"/>
      <c r="F83" s="109"/>
      <c r="G83" s="110"/>
      <c r="H83" s="111"/>
      <c r="I83" s="111"/>
      <c r="J83" s="111"/>
      <c r="K83" s="111"/>
    </row>
    <row r="84" spans="1:11" s="112" customFormat="1" ht="12" customHeight="1" x14ac:dyDescent="0.2">
      <c r="A84" s="105"/>
      <c r="B84" s="2"/>
      <c r="C84" s="3"/>
      <c r="D84" s="3"/>
      <c r="E84" s="125"/>
      <c r="F84" s="109"/>
      <c r="G84" s="110"/>
      <c r="H84" s="111"/>
      <c r="I84" s="111"/>
      <c r="J84" s="111"/>
      <c r="K84" s="111"/>
    </row>
    <row r="85" spans="1:11" s="112" customFormat="1" ht="12" customHeight="1" x14ac:dyDescent="0.2">
      <c r="A85" s="105"/>
      <c r="B85" s="2"/>
      <c r="C85" s="3"/>
      <c r="D85" s="3"/>
      <c r="E85" s="125"/>
      <c r="F85" s="109"/>
      <c r="G85" s="110"/>
      <c r="H85" s="111"/>
      <c r="I85" s="111"/>
      <c r="J85" s="111"/>
      <c r="K85" s="111"/>
    </row>
    <row r="86" spans="1:11" s="12" customFormat="1" ht="16.149999999999999" customHeight="1" x14ac:dyDescent="0.25">
      <c r="A86" s="137"/>
      <c r="B86" s="113"/>
      <c r="C86" s="14"/>
      <c r="D86" s="14"/>
      <c r="E86" s="132"/>
      <c r="F86" s="9"/>
      <c r="G86" s="78"/>
      <c r="H86" s="11"/>
      <c r="I86" s="11"/>
      <c r="J86" s="11"/>
      <c r="K86" s="11"/>
    </row>
    <row r="87" spans="1:11" ht="9.75" customHeight="1" x14ac:dyDescent="0.25">
      <c r="A87" s="18"/>
      <c r="B87" s="19"/>
      <c r="C87" s="19"/>
      <c r="D87" s="19"/>
      <c r="E87" s="133"/>
      <c r="F87" s="20"/>
      <c r="G87" s="81"/>
      <c r="H87" s="22"/>
      <c r="I87" s="22"/>
      <c r="J87" s="22"/>
      <c r="K87" s="22"/>
    </row>
    <row r="88" spans="1:11" s="103" customFormat="1" ht="11.45" customHeight="1" x14ac:dyDescent="0.2">
      <c r="A88" s="134"/>
      <c r="B88" s="134"/>
      <c r="C88" s="58"/>
      <c r="D88" s="58"/>
      <c r="E88" s="140"/>
      <c r="F88" s="138"/>
      <c r="G88" s="139"/>
      <c r="H88" s="134"/>
      <c r="I88" s="134"/>
      <c r="J88" s="134"/>
      <c r="K88" s="134"/>
    </row>
    <row r="89" spans="1:11" ht="11.45" customHeight="1" x14ac:dyDescent="0.2">
      <c r="A89" s="22"/>
      <c r="B89" s="22"/>
      <c r="C89" s="21"/>
      <c r="D89" s="21"/>
      <c r="E89" s="141"/>
      <c r="F89" s="24"/>
      <c r="G89" s="79"/>
      <c r="H89" s="22"/>
      <c r="I89" s="22"/>
      <c r="J89" s="22"/>
      <c r="K89" s="22"/>
    </row>
    <row r="90" spans="1:11" ht="12.6" customHeight="1" x14ac:dyDescent="0.2">
      <c r="A90" s="22"/>
      <c r="E90" s="125"/>
      <c r="F90" s="24"/>
      <c r="G90" s="79"/>
      <c r="H90" s="22"/>
      <c r="I90" s="22"/>
      <c r="J90" s="22"/>
      <c r="K90" s="22"/>
    </row>
    <row r="91" spans="1:11" ht="13.15" customHeight="1" x14ac:dyDescent="0.2">
      <c r="A91" s="22"/>
      <c r="E91" s="125"/>
      <c r="F91" s="24"/>
      <c r="G91" s="79"/>
      <c r="H91" s="22"/>
      <c r="I91" s="22"/>
      <c r="J91" s="22"/>
      <c r="K91" s="22"/>
    </row>
    <row r="92" spans="1:11" ht="9.75" customHeight="1" x14ac:dyDescent="0.2">
      <c r="A92" s="22"/>
      <c r="B92" s="22"/>
      <c r="C92" s="21"/>
      <c r="D92" s="21"/>
      <c r="E92" s="126"/>
      <c r="F92" s="24"/>
      <c r="G92" s="79"/>
      <c r="H92" s="22"/>
      <c r="I92" s="22"/>
      <c r="J92" s="22"/>
      <c r="K92" s="22"/>
    </row>
    <row r="93" spans="1:11" ht="9.75" customHeight="1" x14ac:dyDescent="0.2">
      <c r="A93" s="22"/>
      <c r="B93" s="22"/>
      <c r="C93" s="21"/>
      <c r="D93" s="21"/>
      <c r="E93" s="126"/>
      <c r="F93" s="24"/>
      <c r="G93" s="79"/>
      <c r="H93" s="22"/>
      <c r="I93" s="22"/>
      <c r="J93" s="22"/>
      <c r="K93" s="22"/>
    </row>
    <row r="94" spans="1:11" ht="9.75" customHeight="1" x14ac:dyDescent="0.3">
      <c r="A94" s="25"/>
      <c r="B94" s="22"/>
      <c r="C94" s="21"/>
      <c r="D94" s="21"/>
      <c r="E94" s="126"/>
      <c r="F94" s="24"/>
      <c r="G94" s="79"/>
      <c r="H94" s="22"/>
      <c r="I94" s="22"/>
      <c r="J94" s="22"/>
      <c r="K94" s="22"/>
    </row>
    <row r="95" spans="1:11" s="5" customFormat="1" ht="9.75" customHeight="1" x14ac:dyDescent="0.25">
      <c r="A95" s="22"/>
      <c r="B95" s="22"/>
      <c r="C95" s="21"/>
      <c r="D95" s="21"/>
      <c r="E95" s="126"/>
      <c r="F95" s="24"/>
      <c r="G95" s="79"/>
      <c r="H95" s="28"/>
      <c r="I95" s="28"/>
      <c r="J95" s="28"/>
      <c r="K95" s="28"/>
    </row>
    <row r="96" spans="1:11" s="5" customFormat="1" ht="9.75" customHeight="1" x14ac:dyDescent="0.25">
      <c r="A96" s="22"/>
      <c r="B96" s="22"/>
      <c r="C96" s="21"/>
      <c r="D96" s="21"/>
      <c r="E96" s="126"/>
      <c r="F96" s="24"/>
      <c r="G96" s="79"/>
      <c r="H96" s="28"/>
      <c r="I96" s="28"/>
      <c r="J96" s="28"/>
      <c r="K96" s="28"/>
    </row>
    <row r="97" spans="1:11" s="6" customFormat="1" ht="9.75" customHeight="1" x14ac:dyDescent="0.2">
      <c r="A97" s="22"/>
      <c r="B97" s="22"/>
      <c r="C97" s="21"/>
      <c r="D97" s="21"/>
      <c r="E97" s="126"/>
      <c r="F97" s="24"/>
      <c r="G97" s="79"/>
      <c r="H97" s="10"/>
      <c r="I97" s="10"/>
      <c r="J97" s="10"/>
      <c r="K97" s="10"/>
    </row>
    <row r="98" spans="1:11" ht="9.75" customHeight="1" x14ac:dyDescent="0.2">
      <c r="A98" s="22"/>
      <c r="B98" s="22"/>
      <c r="C98" s="21"/>
      <c r="D98" s="21"/>
      <c r="E98" s="126"/>
      <c r="F98" s="24"/>
      <c r="G98" s="79"/>
      <c r="H98" s="22"/>
      <c r="I98" s="22"/>
      <c r="J98" s="22"/>
      <c r="K98" s="22"/>
    </row>
    <row r="99" spans="1:11" ht="9.75" customHeight="1" x14ac:dyDescent="0.2">
      <c r="A99" s="22"/>
      <c r="B99" s="22"/>
      <c r="C99" s="21"/>
      <c r="D99" s="21"/>
      <c r="E99" s="126"/>
      <c r="F99" s="24"/>
      <c r="G99" s="79"/>
      <c r="H99" s="22"/>
      <c r="I99" s="22"/>
      <c r="J99" s="22"/>
      <c r="K99" s="22"/>
    </row>
    <row r="100" spans="1:11" ht="9.75" customHeight="1" x14ac:dyDescent="0.2">
      <c r="A100" s="22"/>
      <c r="B100" s="22"/>
      <c r="C100" s="21"/>
      <c r="D100" s="21"/>
      <c r="E100" s="126"/>
      <c r="F100" s="24"/>
      <c r="G100" s="79"/>
      <c r="H100" s="22"/>
      <c r="I100" s="22"/>
      <c r="J100" s="22"/>
      <c r="K100" s="22"/>
    </row>
    <row r="101" spans="1:11" ht="9.75" customHeight="1" x14ac:dyDescent="0.2">
      <c r="A101" s="22"/>
      <c r="B101" s="22"/>
      <c r="C101" s="21"/>
      <c r="D101" s="21"/>
      <c r="E101" s="126"/>
      <c r="F101" s="24"/>
      <c r="G101" s="79"/>
      <c r="H101" s="22"/>
      <c r="I101" s="22"/>
      <c r="J101" s="22"/>
      <c r="K101" s="22"/>
    </row>
    <row r="102" spans="1:11" ht="9.75" customHeight="1" x14ac:dyDescent="0.2">
      <c r="A102" s="22"/>
      <c r="B102" s="22"/>
      <c r="C102" s="21"/>
      <c r="D102" s="21"/>
      <c r="E102" s="126"/>
      <c r="F102" s="24"/>
      <c r="G102" s="79"/>
      <c r="H102" s="22"/>
      <c r="I102" s="22"/>
      <c r="J102" s="22"/>
      <c r="K102" s="22"/>
    </row>
    <row r="103" spans="1:11" ht="9.75" customHeight="1" x14ac:dyDescent="0.2">
      <c r="A103" s="22"/>
      <c r="B103" s="22"/>
      <c r="C103" s="21"/>
      <c r="D103" s="21"/>
      <c r="E103" s="126"/>
      <c r="F103" s="24"/>
      <c r="G103" s="79"/>
      <c r="H103" s="22"/>
      <c r="I103" s="22"/>
      <c r="J103" s="22"/>
      <c r="K103" s="22"/>
    </row>
    <row r="104" spans="1:11" ht="9.75" customHeight="1" x14ac:dyDescent="0.2">
      <c r="A104" s="22"/>
      <c r="B104" s="22"/>
      <c r="C104" s="21"/>
      <c r="D104" s="21"/>
      <c r="E104" s="126"/>
      <c r="F104" s="24"/>
      <c r="G104" s="79"/>
      <c r="H104" s="22"/>
      <c r="I104" s="22"/>
      <c r="J104" s="22"/>
      <c r="K104" s="22"/>
    </row>
    <row r="105" spans="1:11" ht="9.75" customHeight="1" x14ac:dyDescent="0.2">
      <c r="A105" s="22"/>
      <c r="B105" s="22"/>
      <c r="C105" s="21"/>
      <c r="D105" s="21"/>
      <c r="E105" s="126"/>
      <c r="F105" s="24"/>
      <c r="G105" s="79"/>
      <c r="H105" s="22"/>
      <c r="I105" s="22"/>
      <c r="J105" s="22"/>
      <c r="K105" s="22"/>
    </row>
    <row r="106" spans="1:11" ht="9.75" customHeight="1" x14ac:dyDescent="0.2">
      <c r="A106" s="22"/>
      <c r="B106" s="22"/>
      <c r="C106" s="21"/>
      <c r="D106" s="21"/>
      <c r="E106" s="126"/>
      <c r="F106" s="24"/>
      <c r="G106" s="79"/>
      <c r="H106" s="22"/>
      <c r="I106" s="22"/>
      <c r="J106" s="22"/>
      <c r="K106" s="22"/>
    </row>
    <row r="107" spans="1:11" ht="9.75" customHeight="1" x14ac:dyDescent="0.2">
      <c r="A107" s="22"/>
      <c r="B107" s="22"/>
      <c r="C107" s="21"/>
      <c r="D107" s="21"/>
      <c r="E107" s="126"/>
      <c r="F107" s="24"/>
      <c r="G107" s="79"/>
      <c r="H107" s="22"/>
      <c r="I107" s="22"/>
      <c r="J107" s="22"/>
      <c r="K107" s="22"/>
    </row>
    <row r="108" spans="1:11" ht="9.75" customHeight="1" x14ac:dyDescent="0.2">
      <c r="A108" s="22"/>
      <c r="B108" s="22"/>
      <c r="C108" s="21"/>
      <c r="D108" s="21"/>
      <c r="E108" s="126"/>
      <c r="F108" s="24"/>
      <c r="G108" s="79"/>
      <c r="H108" s="22"/>
      <c r="I108" s="22"/>
      <c r="J108" s="22"/>
      <c r="K108" s="22"/>
    </row>
    <row r="109" spans="1:11" ht="9.75" customHeight="1" x14ac:dyDescent="0.2">
      <c r="A109" s="22"/>
      <c r="B109" s="22"/>
      <c r="C109" s="21"/>
      <c r="D109" s="21"/>
      <c r="E109" s="126"/>
      <c r="F109" s="24"/>
      <c r="G109" s="79"/>
      <c r="H109" s="22"/>
      <c r="I109" s="22"/>
      <c r="J109" s="22"/>
      <c r="K109" s="22"/>
    </row>
    <row r="110" spans="1:11" ht="9.75" customHeight="1" x14ac:dyDescent="0.2">
      <c r="A110" s="22"/>
      <c r="B110" s="22"/>
      <c r="C110" s="21"/>
      <c r="D110" s="21"/>
      <c r="E110" s="126"/>
      <c r="F110" s="24"/>
      <c r="G110" s="79"/>
      <c r="H110" s="22"/>
      <c r="I110" s="22"/>
      <c r="J110" s="22"/>
      <c r="K110" s="22"/>
    </row>
    <row r="111" spans="1:11" ht="9.75" customHeight="1" x14ac:dyDescent="0.2">
      <c r="A111" s="22"/>
      <c r="B111" s="22"/>
      <c r="C111" s="21"/>
      <c r="D111" s="21"/>
      <c r="E111" s="126"/>
      <c r="F111" s="24"/>
      <c r="G111" s="79"/>
      <c r="H111" s="22"/>
      <c r="I111" s="22"/>
      <c r="J111" s="22"/>
      <c r="K111" s="22"/>
    </row>
    <row r="112" spans="1:11" ht="9.75" customHeight="1" x14ac:dyDescent="0.2">
      <c r="A112" s="22"/>
      <c r="B112" s="22"/>
      <c r="C112" s="21"/>
      <c r="D112" s="21"/>
      <c r="E112" s="126"/>
      <c r="F112" s="24"/>
      <c r="G112" s="79"/>
      <c r="H112" s="22"/>
      <c r="I112" s="22"/>
      <c r="J112" s="22"/>
      <c r="K112" s="22"/>
    </row>
    <row r="113" spans="1:11" ht="9.75" customHeight="1" x14ac:dyDescent="0.2">
      <c r="A113" s="22"/>
      <c r="B113" s="22"/>
      <c r="C113" s="21"/>
      <c r="D113" s="21"/>
      <c r="E113" s="126"/>
      <c r="F113" s="24"/>
      <c r="G113" s="79"/>
      <c r="H113" s="22"/>
      <c r="I113" s="22"/>
      <c r="J113" s="22"/>
      <c r="K113" s="22"/>
    </row>
    <row r="114" spans="1:11" ht="9.75" customHeight="1" x14ac:dyDescent="0.2">
      <c r="A114" s="22"/>
      <c r="B114" s="22"/>
      <c r="C114" s="21"/>
      <c r="D114" s="21"/>
      <c r="E114" s="126"/>
      <c r="F114" s="24"/>
      <c r="G114" s="79"/>
      <c r="H114" s="22"/>
      <c r="I114" s="22"/>
      <c r="J114" s="22"/>
      <c r="K114" s="22"/>
    </row>
    <row r="115" spans="1:11" ht="9.75" customHeight="1" x14ac:dyDescent="0.2">
      <c r="A115" s="22"/>
      <c r="B115" s="22"/>
      <c r="C115" s="21"/>
      <c r="D115" s="21"/>
      <c r="E115" s="126"/>
      <c r="F115" s="24"/>
      <c r="G115" s="79"/>
      <c r="H115" s="22"/>
      <c r="I115" s="22"/>
      <c r="J115" s="22"/>
      <c r="K115" s="22"/>
    </row>
    <row r="116" spans="1:11" ht="9.75" customHeight="1" x14ac:dyDescent="0.2">
      <c r="A116" s="22"/>
      <c r="B116" s="22"/>
      <c r="C116" s="21"/>
      <c r="D116" s="21"/>
      <c r="E116" s="126"/>
      <c r="F116" s="24"/>
      <c r="G116" s="79"/>
      <c r="H116" s="22"/>
      <c r="I116" s="22"/>
      <c r="J116" s="22"/>
      <c r="K116" s="22"/>
    </row>
    <row r="117" spans="1:11" ht="9.75" customHeight="1" x14ac:dyDescent="0.2">
      <c r="A117" s="22"/>
      <c r="B117" s="22"/>
      <c r="C117" s="21"/>
      <c r="D117" s="21"/>
      <c r="E117" s="126"/>
      <c r="F117" s="24"/>
      <c r="G117" s="79"/>
      <c r="H117" s="22"/>
      <c r="I117" s="22"/>
      <c r="J117" s="22"/>
      <c r="K117" s="22"/>
    </row>
    <row r="118" spans="1:11" ht="9.75" customHeight="1" x14ac:dyDescent="0.2">
      <c r="A118" s="22"/>
      <c r="B118" s="22"/>
      <c r="C118" s="21"/>
      <c r="D118" s="21"/>
      <c r="E118" s="126"/>
      <c r="F118" s="24"/>
      <c r="G118" s="79"/>
      <c r="H118" s="22"/>
      <c r="I118" s="22"/>
      <c r="J118" s="22"/>
      <c r="K118" s="22"/>
    </row>
    <row r="119" spans="1:11" ht="9.75" customHeight="1" x14ac:dyDescent="0.2">
      <c r="A119" s="22"/>
      <c r="B119" s="22"/>
      <c r="C119" s="21"/>
      <c r="D119" s="21"/>
      <c r="E119" s="126"/>
      <c r="F119" s="24"/>
      <c r="G119" s="79"/>
      <c r="H119" s="22"/>
      <c r="I119" s="22"/>
      <c r="J119" s="22"/>
      <c r="K119" s="22"/>
    </row>
    <row r="120" spans="1:11" ht="9.75" customHeight="1" x14ac:dyDescent="0.2">
      <c r="A120" s="22"/>
      <c r="B120" s="22"/>
      <c r="C120" s="21"/>
      <c r="D120" s="21"/>
      <c r="E120" s="126"/>
      <c r="F120" s="24"/>
      <c r="G120" s="79"/>
      <c r="H120" s="22"/>
      <c r="I120" s="22"/>
      <c r="J120" s="22"/>
      <c r="K120" s="22"/>
    </row>
    <row r="121" spans="1:11" ht="9.75" customHeight="1" x14ac:dyDescent="0.2">
      <c r="A121" s="22"/>
      <c r="B121" s="22"/>
      <c r="C121" s="21"/>
      <c r="D121" s="21"/>
      <c r="E121" s="126"/>
      <c r="F121" s="24"/>
      <c r="G121" s="79"/>
      <c r="H121" s="22"/>
      <c r="I121" s="22"/>
      <c r="J121" s="22"/>
      <c r="K121" s="22"/>
    </row>
    <row r="122" spans="1:11" ht="9.75" customHeight="1" x14ac:dyDescent="0.2">
      <c r="A122" s="22"/>
      <c r="B122" s="22"/>
      <c r="C122" s="21"/>
      <c r="D122" s="21"/>
      <c r="E122" s="126"/>
      <c r="F122" s="24"/>
      <c r="G122" s="79"/>
      <c r="H122" s="22"/>
      <c r="I122" s="22"/>
      <c r="J122" s="22"/>
      <c r="K122" s="22"/>
    </row>
    <row r="123" spans="1:11" ht="9.75" customHeight="1" x14ac:dyDescent="0.2">
      <c r="A123" s="22"/>
      <c r="B123" s="22"/>
      <c r="C123" s="21"/>
      <c r="D123" s="21"/>
      <c r="E123" s="126"/>
      <c r="F123" s="24"/>
      <c r="G123" s="79"/>
      <c r="H123" s="22"/>
      <c r="I123" s="22"/>
      <c r="J123" s="22"/>
      <c r="K123" s="22"/>
    </row>
    <row r="124" spans="1:11" ht="9.75" customHeight="1" x14ac:dyDescent="0.2">
      <c r="A124" s="22"/>
      <c r="B124" s="22"/>
      <c r="C124" s="21"/>
      <c r="D124" s="21"/>
      <c r="E124" s="126"/>
      <c r="F124" s="24"/>
      <c r="G124" s="79"/>
      <c r="H124" s="22"/>
      <c r="I124" s="22"/>
      <c r="J124" s="22"/>
      <c r="K124" s="22"/>
    </row>
    <row r="125" spans="1:11" ht="9.75" customHeight="1" x14ac:dyDescent="0.2">
      <c r="A125" s="22"/>
      <c r="B125" s="22"/>
      <c r="C125" s="21"/>
      <c r="D125" s="21"/>
      <c r="E125" s="126"/>
      <c r="F125" s="24"/>
      <c r="G125" s="79"/>
      <c r="H125" s="22"/>
      <c r="I125" s="22"/>
      <c r="J125" s="22"/>
      <c r="K125" s="22"/>
    </row>
    <row r="126" spans="1:11" ht="9.75" customHeight="1" x14ac:dyDescent="0.2">
      <c r="A126" s="22"/>
      <c r="B126" s="22"/>
      <c r="C126" s="21"/>
      <c r="D126" s="21"/>
      <c r="E126" s="126"/>
      <c r="F126" s="24"/>
      <c r="G126" s="79"/>
      <c r="H126" s="22"/>
      <c r="I126" s="22"/>
      <c r="J126" s="22"/>
      <c r="K126" s="22"/>
    </row>
    <row r="127" spans="1:11" ht="9.75" customHeight="1" x14ac:dyDescent="0.2">
      <c r="A127" s="22"/>
      <c r="B127" s="22"/>
      <c r="C127" s="21"/>
      <c r="D127" s="21"/>
      <c r="E127" s="126"/>
      <c r="F127" s="24"/>
      <c r="G127" s="79"/>
      <c r="H127" s="22"/>
      <c r="I127" s="22"/>
      <c r="J127" s="22"/>
      <c r="K127" s="22"/>
    </row>
    <row r="128" spans="1:11" ht="9.75" customHeight="1" x14ac:dyDescent="0.2">
      <c r="A128" s="22"/>
      <c r="B128" s="22"/>
      <c r="C128" s="21"/>
      <c r="D128" s="21"/>
      <c r="E128" s="126"/>
      <c r="F128" s="24"/>
      <c r="G128" s="79"/>
      <c r="H128" s="22"/>
      <c r="I128" s="22"/>
      <c r="J128" s="22"/>
      <c r="K128" s="22"/>
    </row>
    <row r="129" spans="1:11" ht="9.75" customHeight="1" x14ac:dyDescent="0.2">
      <c r="A129" s="22"/>
      <c r="B129" s="22"/>
      <c r="C129" s="21"/>
      <c r="D129" s="21"/>
      <c r="E129" s="126"/>
      <c r="F129" s="24"/>
      <c r="G129" s="79"/>
      <c r="H129" s="22"/>
      <c r="I129" s="22"/>
      <c r="J129" s="22"/>
      <c r="K129" s="22"/>
    </row>
    <row r="130" spans="1:11" ht="9.75" customHeight="1" x14ac:dyDescent="0.2">
      <c r="A130" s="22"/>
      <c r="B130" s="22"/>
      <c r="C130" s="21"/>
      <c r="D130" s="21"/>
      <c r="E130" s="126"/>
      <c r="F130" s="24"/>
      <c r="G130" s="79"/>
      <c r="H130" s="22"/>
      <c r="I130" s="22"/>
      <c r="J130" s="22"/>
      <c r="K130" s="22"/>
    </row>
    <row r="131" spans="1:11" ht="9.75" customHeight="1" x14ac:dyDescent="0.2">
      <c r="A131" s="22"/>
      <c r="B131" s="22"/>
      <c r="C131" s="21"/>
      <c r="D131" s="21"/>
      <c r="E131" s="126"/>
      <c r="F131" s="24"/>
      <c r="G131" s="79"/>
      <c r="H131" s="22"/>
      <c r="I131" s="22"/>
      <c r="J131" s="22"/>
      <c r="K131" s="22"/>
    </row>
    <row r="132" spans="1:11" ht="9.75" customHeight="1" x14ac:dyDescent="0.2">
      <c r="A132" s="22"/>
      <c r="B132" s="22"/>
      <c r="C132" s="21"/>
      <c r="D132" s="21"/>
      <c r="E132" s="126"/>
      <c r="F132" s="24"/>
      <c r="G132" s="79"/>
      <c r="H132" s="22"/>
      <c r="I132" s="22"/>
      <c r="J132" s="22"/>
      <c r="K132" s="22"/>
    </row>
    <row r="133" spans="1:11" ht="9.75" customHeight="1" x14ac:dyDescent="0.2">
      <c r="A133" s="22"/>
      <c r="B133" s="22"/>
      <c r="C133" s="21"/>
      <c r="D133" s="21"/>
      <c r="E133" s="126"/>
      <c r="F133" s="24"/>
      <c r="G133" s="79"/>
      <c r="H133" s="22"/>
      <c r="I133" s="22"/>
      <c r="J133" s="22"/>
      <c r="K133" s="22"/>
    </row>
    <row r="134" spans="1:11" ht="9.75" customHeight="1" x14ac:dyDescent="0.2">
      <c r="A134" s="22"/>
      <c r="B134" s="22"/>
      <c r="C134" s="21"/>
      <c r="D134" s="21"/>
      <c r="E134" s="126"/>
      <c r="F134" s="24"/>
      <c r="G134" s="79"/>
      <c r="H134" s="22"/>
      <c r="I134" s="22"/>
      <c r="J134" s="22"/>
      <c r="K134" s="22"/>
    </row>
    <row r="135" spans="1:11" ht="9.75" customHeight="1" x14ac:dyDescent="0.2">
      <c r="A135" s="22"/>
      <c r="B135" s="22"/>
      <c r="C135" s="21"/>
      <c r="D135" s="21"/>
      <c r="E135" s="126"/>
      <c r="F135" s="24"/>
      <c r="G135" s="79"/>
      <c r="H135" s="22"/>
      <c r="I135" s="22"/>
      <c r="J135" s="22"/>
      <c r="K135" s="22"/>
    </row>
    <row r="136" spans="1:11" ht="9.75" customHeight="1" x14ac:dyDescent="0.2">
      <c r="A136" s="22"/>
      <c r="B136" s="22"/>
      <c r="C136" s="21"/>
      <c r="D136" s="21"/>
      <c r="E136" s="126"/>
      <c r="F136" s="24"/>
      <c r="G136" s="79"/>
      <c r="H136" s="22"/>
      <c r="I136" s="22"/>
      <c r="J136" s="22"/>
      <c r="K136" s="22"/>
    </row>
    <row r="137" spans="1:11" ht="9.75" customHeight="1" x14ac:dyDescent="0.2">
      <c r="A137" s="22"/>
      <c r="B137" s="22"/>
      <c r="C137" s="21"/>
      <c r="D137" s="21"/>
      <c r="E137" s="126"/>
      <c r="F137" s="24"/>
      <c r="G137" s="79"/>
      <c r="H137" s="22"/>
      <c r="I137" s="22"/>
      <c r="J137" s="22"/>
      <c r="K137" s="22"/>
    </row>
    <row r="138" spans="1:11" ht="9.75" customHeight="1" x14ac:dyDescent="0.2">
      <c r="A138" s="22"/>
      <c r="B138" s="22"/>
      <c r="C138" s="21"/>
      <c r="D138" s="21"/>
      <c r="E138" s="126"/>
      <c r="F138" s="24"/>
      <c r="G138" s="79"/>
      <c r="H138" s="22"/>
      <c r="I138" s="22"/>
      <c r="J138" s="22"/>
      <c r="K138" s="22"/>
    </row>
    <row r="139" spans="1:11" ht="9.75" customHeight="1" x14ac:dyDescent="0.2">
      <c r="A139" s="22"/>
      <c r="B139" s="22"/>
      <c r="C139" s="21"/>
      <c r="D139" s="21"/>
      <c r="E139" s="126"/>
      <c r="F139" s="24"/>
      <c r="G139" s="79"/>
      <c r="H139" s="22"/>
      <c r="I139" s="22"/>
      <c r="J139" s="22"/>
      <c r="K139" s="22"/>
    </row>
    <row r="140" spans="1:11" ht="9.75" customHeight="1" x14ac:dyDescent="0.2">
      <c r="A140" s="22"/>
      <c r="B140" s="22"/>
      <c r="C140" s="21"/>
      <c r="D140" s="21"/>
      <c r="E140" s="126"/>
      <c r="F140" s="24"/>
      <c r="G140" s="79"/>
      <c r="H140" s="22"/>
      <c r="I140" s="22"/>
      <c r="J140" s="22"/>
      <c r="K140" s="22"/>
    </row>
    <row r="141" spans="1:11" ht="9.75" customHeight="1" x14ac:dyDescent="0.2">
      <c r="A141" s="22"/>
      <c r="B141" s="22"/>
      <c r="C141" s="21"/>
      <c r="D141" s="21"/>
      <c r="E141" s="126"/>
      <c r="F141" s="24"/>
      <c r="G141" s="79"/>
      <c r="H141" s="22"/>
      <c r="I141" s="22"/>
      <c r="J141" s="22"/>
      <c r="K141" s="22"/>
    </row>
    <row r="142" spans="1:11" ht="9.75" customHeight="1" x14ac:dyDescent="0.2">
      <c r="A142" s="22"/>
      <c r="B142" s="22"/>
      <c r="C142" s="21"/>
      <c r="D142" s="21"/>
      <c r="E142" s="126"/>
      <c r="F142" s="24"/>
      <c r="G142" s="79"/>
      <c r="H142" s="22"/>
      <c r="I142" s="22"/>
      <c r="J142" s="22"/>
      <c r="K142" s="22"/>
    </row>
    <row r="143" spans="1:11" ht="9.75" customHeight="1" x14ac:dyDescent="0.2">
      <c r="A143" s="22"/>
      <c r="B143" s="22"/>
      <c r="C143" s="21"/>
      <c r="D143" s="21"/>
      <c r="E143" s="126"/>
      <c r="F143" s="24"/>
      <c r="G143" s="79"/>
      <c r="H143" s="22"/>
      <c r="I143" s="22"/>
      <c r="J143" s="22"/>
      <c r="K143" s="22"/>
    </row>
    <row r="144" spans="1:11" ht="9.75" customHeight="1" x14ac:dyDescent="0.2">
      <c r="A144" s="22"/>
      <c r="B144" s="22"/>
      <c r="C144" s="21"/>
      <c r="D144" s="21"/>
      <c r="E144" s="126"/>
      <c r="F144" s="24"/>
      <c r="G144" s="79"/>
      <c r="H144" s="22"/>
      <c r="I144" s="22"/>
      <c r="J144" s="22"/>
      <c r="K144" s="22"/>
    </row>
    <row r="145" spans="1:11" ht="9.75" customHeight="1" x14ac:dyDescent="0.2">
      <c r="A145" s="22"/>
      <c r="B145" s="22"/>
      <c r="C145" s="21"/>
      <c r="D145" s="21"/>
      <c r="E145" s="126"/>
      <c r="F145" s="24"/>
      <c r="G145" s="79"/>
      <c r="H145" s="22"/>
      <c r="I145" s="22"/>
      <c r="J145" s="22"/>
      <c r="K145" s="22"/>
    </row>
    <row r="146" spans="1:11" ht="9.75" customHeight="1" x14ac:dyDescent="0.2">
      <c r="A146" s="22"/>
      <c r="B146" s="22"/>
      <c r="C146" s="21"/>
      <c r="D146" s="21"/>
      <c r="E146" s="126"/>
      <c r="F146" s="24"/>
      <c r="G146" s="79"/>
      <c r="H146" s="22"/>
      <c r="I146" s="22"/>
      <c r="J146" s="22"/>
      <c r="K146" s="22"/>
    </row>
    <row r="147" spans="1:11" ht="9.75" customHeight="1" x14ac:dyDescent="0.2">
      <c r="A147" s="22"/>
      <c r="B147" s="22"/>
      <c r="C147" s="21"/>
      <c r="D147" s="21"/>
      <c r="E147" s="126"/>
      <c r="F147" s="24"/>
      <c r="G147" s="79"/>
      <c r="H147" s="22"/>
      <c r="I147" s="22"/>
      <c r="J147" s="22"/>
      <c r="K147" s="22"/>
    </row>
    <row r="148" spans="1:11" ht="9.75" customHeight="1" x14ac:dyDescent="0.2">
      <c r="A148" s="22"/>
      <c r="B148" s="22"/>
      <c r="C148" s="21"/>
      <c r="D148" s="21"/>
      <c r="E148" s="126"/>
      <c r="F148" s="24"/>
      <c r="G148" s="79"/>
      <c r="H148" s="22"/>
      <c r="I148" s="22"/>
      <c r="J148" s="22"/>
      <c r="K148" s="22"/>
    </row>
    <row r="149" spans="1:11" ht="9.75" customHeight="1" x14ac:dyDescent="0.2">
      <c r="A149" s="22"/>
      <c r="B149" s="22"/>
      <c r="C149" s="21"/>
      <c r="D149" s="21"/>
      <c r="E149" s="126"/>
      <c r="F149" s="24"/>
      <c r="G149" s="79"/>
      <c r="H149" s="22"/>
      <c r="I149" s="22"/>
      <c r="J149" s="22"/>
      <c r="K149" s="22"/>
    </row>
    <row r="150" spans="1:11" ht="9.75" customHeight="1" x14ac:dyDescent="0.2">
      <c r="A150" s="22"/>
      <c r="B150" s="22"/>
      <c r="C150" s="21"/>
      <c r="D150" s="21"/>
      <c r="E150" s="126"/>
      <c r="F150" s="24"/>
      <c r="G150" s="79"/>
      <c r="H150" s="22"/>
      <c r="I150" s="22"/>
      <c r="J150" s="22"/>
      <c r="K150" s="22"/>
    </row>
    <row r="151" spans="1:11" ht="9.75" customHeight="1" x14ac:dyDescent="0.2">
      <c r="A151" s="22"/>
      <c r="B151" s="22"/>
      <c r="C151" s="21"/>
      <c r="D151" s="21"/>
      <c r="E151" s="126"/>
      <c r="F151" s="24"/>
      <c r="G151" s="79"/>
      <c r="H151" s="22"/>
      <c r="I151" s="22"/>
      <c r="J151" s="22"/>
      <c r="K151" s="22"/>
    </row>
    <row r="152" spans="1:11" ht="9.75" customHeight="1" x14ac:dyDescent="0.2">
      <c r="A152" s="22"/>
      <c r="B152" s="22"/>
      <c r="C152" s="21"/>
      <c r="D152" s="21"/>
      <c r="E152" s="126"/>
      <c r="F152" s="24"/>
      <c r="G152" s="79"/>
      <c r="H152" s="22"/>
      <c r="I152" s="22"/>
      <c r="J152" s="22"/>
      <c r="K152" s="22"/>
    </row>
    <row r="153" spans="1:11" ht="9.75" customHeight="1" x14ac:dyDescent="0.2">
      <c r="A153" s="22"/>
      <c r="B153" s="22"/>
      <c r="C153" s="21"/>
      <c r="D153" s="21"/>
      <c r="E153" s="126"/>
      <c r="F153" s="24"/>
      <c r="G153" s="79"/>
      <c r="H153" s="22"/>
      <c r="I153" s="22"/>
      <c r="J153" s="22"/>
      <c r="K153" s="22"/>
    </row>
    <row r="154" spans="1:11" ht="9.75" customHeight="1" x14ac:dyDescent="0.2">
      <c r="A154" s="22"/>
      <c r="B154" s="22"/>
      <c r="C154" s="21"/>
      <c r="D154" s="21"/>
      <c r="E154" s="126"/>
      <c r="F154" s="24"/>
      <c r="G154" s="79"/>
      <c r="H154" s="22"/>
      <c r="I154" s="22"/>
      <c r="J154" s="22"/>
      <c r="K154" s="22"/>
    </row>
    <row r="155" spans="1:11" ht="9.75" customHeight="1" x14ac:dyDescent="0.2">
      <c r="A155" s="22"/>
      <c r="B155" s="22"/>
      <c r="C155" s="21"/>
      <c r="D155" s="21"/>
      <c r="E155" s="126"/>
      <c r="F155" s="24"/>
      <c r="G155" s="79"/>
      <c r="H155" s="22"/>
      <c r="I155" s="22"/>
      <c r="J155" s="22"/>
      <c r="K155" s="22"/>
    </row>
    <row r="156" spans="1:11" ht="9.75" customHeight="1" x14ac:dyDescent="0.2">
      <c r="A156" s="22"/>
      <c r="B156" s="22"/>
      <c r="C156" s="21"/>
      <c r="D156" s="21"/>
      <c r="E156" s="126"/>
      <c r="F156" s="24"/>
      <c r="G156" s="79"/>
      <c r="H156" s="22"/>
      <c r="I156" s="22"/>
      <c r="J156" s="22"/>
      <c r="K156" s="22"/>
    </row>
    <row r="157" spans="1:11" ht="9.75" customHeight="1" x14ac:dyDescent="0.2">
      <c r="A157" s="22"/>
      <c r="B157" s="22"/>
      <c r="C157" s="21"/>
      <c r="D157" s="21"/>
      <c r="E157" s="126"/>
      <c r="F157" s="24"/>
      <c r="G157" s="79"/>
      <c r="H157" s="22"/>
      <c r="I157" s="22"/>
      <c r="J157" s="22"/>
      <c r="K157" s="22"/>
    </row>
    <row r="158" spans="1:11" ht="9.75" customHeight="1" x14ac:dyDescent="0.2">
      <c r="A158" s="22"/>
      <c r="B158" s="22"/>
      <c r="C158" s="21"/>
      <c r="D158" s="21"/>
      <c r="E158" s="126"/>
      <c r="F158" s="24"/>
      <c r="G158" s="79"/>
      <c r="H158" s="22"/>
      <c r="I158" s="22"/>
      <c r="J158" s="22"/>
      <c r="K158" s="22"/>
    </row>
    <row r="159" spans="1:11" ht="9.75" customHeight="1" x14ac:dyDescent="0.2">
      <c r="A159" s="22"/>
      <c r="B159" s="22"/>
      <c r="C159" s="21"/>
      <c r="D159" s="21"/>
      <c r="E159" s="126"/>
      <c r="F159" s="24"/>
      <c r="G159" s="79"/>
      <c r="H159" s="22"/>
      <c r="I159" s="22"/>
      <c r="J159" s="22"/>
      <c r="K159" s="22"/>
    </row>
    <row r="160" spans="1:11" ht="9.75" customHeight="1" x14ac:dyDescent="0.2">
      <c r="A160" s="22"/>
      <c r="B160" s="22"/>
      <c r="C160" s="21"/>
      <c r="D160" s="21"/>
      <c r="E160" s="126"/>
      <c r="F160" s="24"/>
      <c r="G160" s="79"/>
      <c r="H160" s="22"/>
      <c r="I160" s="22"/>
      <c r="J160" s="22"/>
      <c r="K160" s="22"/>
    </row>
    <row r="161" spans="1:11" ht="9.75" customHeight="1" x14ac:dyDescent="0.2">
      <c r="A161" s="22"/>
      <c r="B161" s="22"/>
      <c r="C161" s="21"/>
      <c r="D161" s="21"/>
      <c r="E161" s="126"/>
      <c r="F161" s="24"/>
      <c r="G161" s="79"/>
      <c r="H161" s="22"/>
      <c r="I161" s="22"/>
      <c r="J161" s="22"/>
      <c r="K161" s="22"/>
    </row>
    <row r="162" spans="1:11" ht="9.75" customHeight="1" x14ac:dyDescent="0.2">
      <c r="A162" s="22"/>
      <c r="B162" s="22"/>
      <c r="C162" s="21"/>
      <c r="D162" s="21"/>
      <c r="E162" s="126"/>
      <c r="F162" s="24"/>
      <c r="G162" s="79"/>
      <c r="H162" s="22"/>
      <c r="I162" s="22"/>
      <c r="J162" s="22"/>
      <c r="K162" s="22"/>
    </row>
    <row r="163" spans="1:11" ht="9.75" customHeight="1" x14ac:dyDescent="0.2">
      <c r="A163" s="22"/>
      <c r="B163" s="22"/>
      <c r="C163" s="21"/>
      <c r="D163" s="21"/>
      <c r="E163" s="126"/>
      <c r="F163" s="24"/>
      <c r="G163" s="79"/>
      <c r="H163" s="22"/>
      <c r="I163" s="22"/>
      <c r="J163" s="22"/>
      <c r="K163" s="22"/>
    </row>
    <row r="164" spans="1:11" ht="9.75" customHeight="1" x14ac:dyDescent="0.2">
      <c r="A164" s="22"/>
      <c r="B164" s="22"/>
      <c r="C164" s="21"/>
      <c r="D164" s="21"/>
      <c r="E164" s="126"/>
      <c r="F164" s="24"/>
      <c r="G164" s="79"/>
      <c r="H164" s="22"/>
      <c r="I164" s="22"/>
      <c r="J164" s="22"/>
      <c r="K164" s="22"/>
    </row>
    <row r="165" spans="1:11" ht="9.75" customHeight="1" x14ac:dyDescent="0.2">
      <c r="A165" s="22"/>
      <c r="B165" s="22"/>
      <c r="C165" s="21"/>
      <c r="D165" s="21"/>
      <c r="E165" s="126"/>
      <c r="F165" s="24"/>
      <c r="G165" s="79"/>
      <c r="H165" s="22"/>
      <c r="I165" s="22"/>
      <c r="J165" s="22"/>
      <c r="K165" s="22"/>
    </row>
    <row r="166" spans="1:11" ht="9.75" customHeight="1" x14ac:dyDescent="0.2">
      <c r="A166" s="22"/>
      <c r="B166" s="22"/>
      <c r="C166" s="21"/>
      <c r="D166" s="21"/>
      <c r="E166" s="126"/>
      <c r="F166" s="24"/>
      <c r="G166" s="79"/>
      <c r="H166" s="22"/>
      <c r="I166" s="22"/>
      <c r="J166" s="22"/>
      <c r="K166" s="22"/>
    </row>
    <row r="167" spans="1:11" ht="9.75" customHeight="1" x14ac:dyDescent="0.2">
      <c r="A167" s="22"/>
      <c r="B167" s="22"/>
      <c r="C167" s="21"/>
      <c r="D167" s="21"/>
      <c r="E167" s="126"/>
      <c r="F167" s="24"/>
      <c r="G167" s="79"/>
      <c r="H167" s="22"/>
      <c r="I167" s="22"/>
      <c r="J167" s="22"/>
      <c r="K167" s="22"/>
    </row>
    <row r="168" spans="1:11" ht="9.75" customHeight="1" x14ac:dyDescent="0.2">
      <c r="A168" s="22"/>
      <c r="B168" s="22"/>
      <c r="C168" s="21"/>
      <c r="D168" s="21"/>
      <c r="E168" s="126"/>
      <c r="F168" s="24"/>
      <c r="G168" s="79"/>
      <c r="H168" s="22"/>
      <c r="I168" s="22"/>
      <c r="J168" s="22"/>
      <c r="K168" s="22"/>
    </row>
    <row r="169" spans="1:11" ht="9.75" customHeight="1" x14ac:dyDescent="0.2">
      <c r="A169" s="22"/>
      <c r="B169" s="22"/>
      <c r="C169" s="21"/>
      <c r="D169" s="21"/>
      <c r="E169" s="126"/>
      <c r="F169" s="24"/>
      <c r="G169" s="79"/>
      <c r="H169" s="22"/>
      <c r="I169" s="22"/>
      <c r="J169" s="22"/>
      <c r="K169" s="22"/>
    </row>
    <row r="170" spans="1:11" ht="9.75" customHeight="1" x14ac:dyDescent="0.2">
      <c r="A170" s="22"/>
      <c r="B170" s="22"/>
      <c r="C170" s="21"/>
      <c r="D170" s="21"/>
      <c r="E170" s="126"/>
      <c r="F170" s="24"/>
      <c r="G170" s="79"/>
      <c r="H170" s="22"/>
      <c r="I170" s="22"/>
      <c r="J170" s="22"/>
      <c r="K170" s="22"/>
    </row>
    <row r="171" spans="1:11" ht="9.75" customHeight="1" x14ac:dyDescent="0.2">
      <c r="A171" s="22"/>
      <c r="B171" s="22"/>
      <c r="C171" s="21"/>
      <c r="D171" s="21"/>
      <c r="E171" s="126"/>
      <c r="F171" s="24"/>
      <c r="G171" s="79"/>
      <c r="H171" s="22"/>
      <c r="I171" s="22"/>
      <c r="J171" s="22"/>
      <c r="K171" s="22"/>
    </row>
    <row r="172" spans="1:11" ht="9.75" customHeight="1" x14ac:dyDescent="0.2">
      <c r="A172" s="22"/>
      <c r="B172" s="22"/>
      <c r="C172" s="21"/>
      <c r="D172" s="21"/>
      <c r="E172" s="126"/>
      <c r="F172" s="24"/>
      <c r="G172" s="79"/>
      <c r="H172" s="22"/>
      <c r="I172" s="22"/>
      <c r="J172" s="22"/>
      <c r="K172" s="22"/>
    </row>
    <row r="173" spans="1:11" ht="9.75" customHeight="1" x14ac:dyDescent="0.2">
      <c r="A173" s="22"/>
      <c r="B173" s="22"/>
      <c r="C173" s="21"/>
      <c r="D173" s="21"/>
      <c r="E173" s="126"/>
      <c r="F173" s="24"/>
      <c r="G173" s="79"/>
      <c r="H173" s="22"/>
      <c r="I173" s="22"/>
      <c r="J173" s="22"/>
      <c r="K173" s="22"/>
    </row>
    <row r="174" spans="1:11" ht="9.75" customHeight="1" x14ac:dyDescent="0.2">
      <c r="A174" s="22"/>
      <c r="B174" s="22"/>
      <c r="C174" s="21"/>
      <c r="D174" s="21"/>
      <c r="E174" s="126"/>
      <c r="F174" s="24"/>
      <c r="G174" s="79"/>
      <c r="H174" s="22"/>
      <c r="I174" s="22"/>
      <c r="J174" s="22"/>
      <c r="K174" s="22"/>
    </row>
    <row r="175" spans="1:11" ht="9.75" customHeight="1" x14ac:dyDescent="0.2">
      <c r="A175" s="22"/>
      <c r="B175" s="22"/>
      <c r="C175" s="21"/>
      <c r="D175" s="21"/>
      <c r="E175" s="126"/>
      <c r="F175" s="24"/>
      <c r="G175" s="79"/>
      <c r="H175" s="22"/>
      <c r="I175" s="22"/>
      <c r="J175" s="22"/>
      <c r="K175" s="22"/>
    </row>
    <row r="176" spans="1:11" ht="9.75" customHeight="1" x14ac:dyDescent="0.2">
      <c r="A176" s="22"/>
      <c r="B176" s="22"/>
      <c r="C176" s="21"/>
      <c r="D176" s="21"/>
      <c r="E176" s="126"/>
      <c r="F176" s="24"/>
      <c r="G176" s="79"/>
      <c r="H176" s="22"/>
      <c r="I176" s="22"/>
      <c r="J176" s="22"/>
      <c r="K176" s="22"/>
    </row>
    <row r="177" spans="1:11" ht="9.75" customHeight="1" x14ac:dyDescent="0.2">
      <c r="A177" s="22"/>
      <c r="B177" s="22"/>
      <c r="C177" s="21"/>
      <c r="D177" s="21"/>
      <c r="E177" s="126"/>
      <c r="F177" s="24"/>
      <c r="G177" s="79"/>
      <c r="H177" s="22"/>
      <c r="I177" s="22"/>
      <c r="J177" s="22"/>
      <c r="K177" s="22"/>
    </row>
    <row r="178" spans="1:11" ht="9.75" customHeight="1" x14ac:dyDescent="0.2">
      <c r="A178" s="22"/>
      <c r="B178" s="22"/>
      <c r="C178" s="21"/>
      <c r="D178" s="21"/>
      <c r="E178" s="126"/>
      <c r="F178" s="24"/>
      <c r="G178" s="79"/>
      <c r="H178" s="22"/>
      <c r="I178" s="22"/>
      <c r="J178" s="22"/>
      <c r="K178" s="22"/>
    </row>
    <row r="179" spans="1:11" ht="9.75" customHeight="1" x14ac:dyDescent="0.2">
      <c r="A179" s="22"/>
      <c r="B179" s="22"/>
      <c r="C179" s="21"/>
      <c r="D179" s="21"/>
      <c r="E179" s="126"/>
      <c r="F179" s="24"/>
      <c r="G179" s="79"/>
      <c r="H179" s="22"/>
      <c r="I179" s="22"/>
      <c r="J179" s="22"/>
      <c r="K179" s="22"/>
    </row>
    <row r="180" spans="1:11" ht="9.75" customHeight="1" x14ac:dyDescent="0.2">
      <c r="A180" s="22"/>
      <c r="B180" s="22"/>
      <c r="C180" s="21"/>
      <c r="D180" s="21"/>
      <c r="E180" s="126"/>
      <c r="F180" s="24"/>
      <c r="G180" s="79"/>
      <c r="H180" s="22"/>
      <c r="I180" s="22"/>
      <c r="J180" s="22"/>
      <c r="K180" s="22"/>
    </row>
    <row r="181" spans="1:11" ht="9.75" customHeight="1" x14ac:dyDescent="0.2">
      <c r="A181" s="22"/>
      <c r="B181" s="22"/>
      <c r="C181" s="21"/>
      <c r="D181" s="21"/>
      <c r="E181" s="126"/>
      <c r="F181" s="24"/>
      <c r="G181" s="79"/>
      <c r="H181" s="22"/>
      <c r="I181" s="22"/>
      <c r="J181" s="22"/>
      <c r="K181" s="22"/>
    </row>
    <row r="182" spans="1:11" ht="9.75" customHeight="1" x14ac:dyDescent="0.2">
      <c r="A182" s="22"/>
      <c r="B182" s="22"/>
      <c r="C182" s="21"/>
      <c r="D182" s="21"/>
      <c r="E182" s="126"/>
      <c r="F182" s="24"/>
      <c r="G182" s="79"/>
      <c r="H182" s="22"/>
      <c r="I182" s="22"/>
      <c r="J182" s="22"/>
      <c r="K182" s="22"/>
    </row>
    <row r="183" spans="1:11" ht="9.75" customHeight="1" x14ac:dyDescent="0.2">
      <c r="A183" s="22"/>
      <c r="B183" s="22"/>
      <c r="C183" s="21"/>
      <c r="D183" s="21"/>
      <c r="E183" s="126"/>
      <c r="F183" s="24"/>
      <c r="G183" s="79"/>
      <c r="H183" s="22"/>
      <c r="I183" s="22"/>
      <c r="J183" s="22"/>
      <c r="K183" s="22"/>
    </row>
    <row r="184" spans="1:11" ht="9.75" customHeight="1" x14ac:dyDescent="0.2">
      <c r="A184" s="22"/>
      <c r="B184" s="22"/>
      <c r="C184" s="21"/>
      <c r="D184" s="21"/>
      <c r="E184" s="126"/>
      <c r="F184" s="24"/>
      <c r="G184" s="79"/>
      <c r="H184" s="22"/>
      <c r="I184" s="22"/>
      <c r="J184" s="22"/>
      <c r="K184" s="22"/>
    </row>
    <row r="185" spans="1:11" ht="9.75" customHeight="1" x14ac:dyDescent="0.2">
      <c r="A185" s="22"/>
      <c r="B185" s="22"/>
      <c r="C185" s="21"/>
      <c r="D185" s="21"/>
      <c r="E185" s="126"/>
      <c r="F185" s="24"/>
      <c r="G185" s="79"/>
      <c r="H185" s="22"/>
      <c r="I185" s="22"/>
      <c r="J185" s="22"/>
      <c r="K185" s="22"/>
    </row>
    <row r="186" spans="1:11" ht="9.75" customHeight="1" x14ac:dyDescent="0.2">
      <c r="A186" s="22"/>
      <c r="B186" s="22"/>
      <c r="C186" s="21"/>
      <c r="D186" s="21"/>
      <c r="E186" s="126"/>
      <c r="F186" s="24"/>
      <c r="G186" s="79"/>
      <c r="H186" s="22"/>
      <c r="I186" s="22"/>
      <c r="J186" s="22"/>
      <c r="K186" s="22"/>
    </row>
    <row r="187" spans="1:11" ht="9.75" customHeight="1" x14ac:dyDescent="0.2">
      <c r="A187" s="22"/>
      <c r="B187" s="22"/>
      <c r="C187" s="21"/>
      <c r="D187" s="21"/>
      <c r="E187" s="126"/>
      <c r="F187" s="24"/>
      <c r="G187" s="79"/>
      <c r="H187" s="22"/>
      <c r="I187" s="22"/>
      <c r="J187" s="22"/>
      <c r="K187" s="22"/>
    </row>
    <row r="188" spans="1:11" ht="9.75" customHeight="1" x14ac:dyDescent="0.2">
      <c r="A188" s="22"/>
      <c r="B188" s="22"/>
      <c r="C188" s="21"/>
      <c r="D188" s="21"/>
      <c r="E188" s="126"/>
      <c r="F188" s="24"/>
      <c r="G188" s="79"/>
      <c r="H188" s="22"/>
      <c r="I188" s="22"/>
      <c r="J188" s="22"/>
      <c r="K188" s="22"/>
    </row>
    <row r="189" spans="1:11" ht="9.75" customHeight="1" x14ac:dyDescent="0.2">
      <c r="A189" s="22"/>
      <c r="B189" s="22"/>
      <c r="C189" s="21"/>
      <c r="D189" s="21"/>
      <c r="E189" s="126"/>
      <c r="F189" s="24"/>
      <c r="G189" s="79"/>
      <c r="H189" s="22"/>
      <c r="I189" s="22"/>
      <c r="J189" s="22"/>
      <c r="K189" s="22"/>
    </row>
    <row r="190" spans="1:11" ht="9.75" customHeight="1" x14ac:dyDescent="0.2">
      <c r="A190" s="22"/>
      <c r="B190" s="22"/>
      <c r="C190" s="21"/>
      <c r="D190" s="21"/>
      <c r="E190" s="126"/>
      <c r="F190" s="24"/>
      <c r="G190" s="79"/>
      <c r="H190" s="22"/>
      <c r="I190" s="22"/>
      <c r="J190" s="22"/>
      <c r="K190" s="22"/>
    </row>
    <row r="191" spans="1:11" ht="9.75" customHeight="1" x14ac:dyDescent="0.2">
      <c r="A191" s="22"/>
      <c r="B191" s="22"/>
      <c r="C191" s="21"/>
      <c r="D191" s="21"/>
      <c r="E191" s="126"/>
      <c r="F191" s="24"/>
      <c r="G191" s="79"/>
      <c r="H191" s="22"/>
      <c r="I191" s="22"/>
      <c r="J191" s="22"/>
      <c r="K191" s="22"/>
    </row>
    <row r="192" spans="1:11" ht="9.75" customHeight="1" x14ac:dyDescent="0.2">
      <c r="A192" s="22"/>
      <c r="B192" s="22"/>
      <c r="C192" s="21"/>
      <c r="D192" s="21"/>
      <c r="E192" s="126"/>
      <c r="F192" s="24"/>
      <c r="G192" s="79"/>
      <c r="H192" s="22"/>
      <c r="I192" s="22"/>
      <c r="J192" s="22"/>
      <c r="K192" s="22"/>
    </row>
    <row r="193" spans="1:11" ht="9.75" customHeight="1" x14ac:dyDescent="0.2">
      <c r="A193" s="22"/>
      <c r="B193" s="22"/>
      <c r="C193" s="21"/>
      <c r="D193" s="21"/>
      <c r="E193" s="126"/>
      <c r="F193" s="24"/>
      <c r="G193" s="79"/>
      <c r="H193" s="22"/>
      <c r="I193" s="22"/>
      <c r="J193" s="22"/>
      <c r="K193" s="22"/>
    </row>
    <row r="194" spans="1:11" ht="9.75" customHeight="1" x14ac:dyDescent="0.2">
      <c r="A194" s="22"/>
      <c r="B194" s="22"/>
      <c r="C194" s="21"/>
      <c r="D194" s="21"/>
      <c r="E194" s="126"/>
      <c r="F194" s="24"/>
      <c r="G194" s="79"/>
      <c r="H194" s="22"/>
      <c r="I194" s="22"/>
      <c r="J194" s="22"/>
      <c r="K194" s="22"/>
    </row>
    <row r="195" spans="1:11" ht="9.75" customHeight="1" x14ac:dyDescent="0.2">
      <c r="A195" s="22"/>
      <c r="B195" s="22"/>
      <c r="C195" s="21"/>
      <c r="D195" s="21"/>
      <c r="E195" s="126"/>
      <c r="F195" s="24"/>
      <c r="G195" s="79"/>
      <c r="H195" s="22"/>
      <c r="I195" s="22"/>
      <c r="J195" s="22"/>
      <c r="K195" s="22"/>
    </row>
    <row r="196" spans="1:11" ht="9.75" customHeight="1" x14ac:dyDescent="0.2">
      <c r="A196" s="22"/>
      <c r="B196" s="22"/>
      <c r="C196" s="21"/>
      <c r="D196" s="21"/>
      <c r="E196" s="126"/>
      <c r="F196" s="24"/>
      <c r="G196" s="79"/>
      <c r="H196" s="22"/>
      <c r="I196" s="22"/>
      <c r="J196" s="22"/>
      <c r="K196" s="22"/>
    </row>
    <row r="197" spans="1:11" ht="9.75" customHeight="1" x14ac:dyDescent="0.2">
      <c r="A197" s="22"/>
      <c r="B197" s="22"/>
      <c r="C197" s="21"/>
      <c r="D197" s="21"/>
      <c r="E197" s="126"/>
      <c r="F197" s="24"/>
      <c r="G197" s="79"/>
      <c r="H197" s="22"/>
      <c r="I197" s="22"/>
      <c r="J197" s="22"/>
      <c r="K197" s="22"/>
    </row>
    <row r="198" spans="1:11" ht="9.75" customHeight="1" x14ac:dyDescent="0.2">
      <c r="A198" s="22"/>
      <c r="B198" s="22"/>
      <c r="C198" s="21"/>
      <c r="D198" s="21"/>
      <c r="E198" s="126"/>
      <c r="F198" s="24"/>
      <c r="G198" s="79"/>
      <c r="H198" s="22"/>
      <c r="I198" s="22"/>
      <c r="J198" s="22"/>
      <c r="K198" s="22"/>
    </row>
    <row r="199" spans="1:11" ht="9.75" customHeight="1" x14ac:dyDescent="0.2">
      <c r="A199" s="22"/>
      <c r="B199" s="22"/>
      <c r="C199" s="21"/>
      <c r="D199" s="21"/>
      <c r="E199" s="126"/>
      <c r="F199" s="24"/>
      <c r="G199" s="79"/>
      <c r="H199" s="22"/>
      <c r="I199" s="22"/>
      <c r="J199" s="22"/>
      <c r="K199" s="22"/>
    </row>
    <row r="200" spans="1:11" ht="9.75" customHeight="1" x14ac:dyDescent="0.2">
      <c r="A200" s="22"/>
      <c r="B200" s="22"/>
      <c r="C200" s="21"/>
      <c r="D200" s="21"/>
      <c r="E200" s="126"/>
      <c r="F200" s="24"/>
      <c r="G200" s="79"/>
      <c r="H200" s="22"/>
      <c r="I200" s="22"/>
      <c r="J200" s="22"/>
      <c r="K200" s="22"/>
    </row>
    <row r="201" spans="1:11" ht="9.75" customHeight="1" x14ac:dyDescent="0.2">
      <c r="A201" s="22"/>
      <c r="B201" s="22"/>
      <c r="C201" s="21"/>
      <c r="D201" s="21"/>
      <c r="E201" s="126"/>
      <c r="F201" s="24"/>
      <c r="G201" s="79"/>
      <c r="H201" s="22"/>
      <c r="I201" s="22"/>
      <c r="J201" s="22"/>
      <c r="K201" s="22"/>
    </row>
    <row r="202" spans="1:11" ht="9.75" customHeight="1" x14ac:dyDescent="0.2">
      <c r="A202" s="22"/>
      <c r="B202" s="22"/>
      <c r="C202" s="21"/>
      <c r="D202" s="21"/>
      <c r="E202" s="126"/>
      <c r="F202" s="24"/>
      <c r="G202" s="79"/>
      <c r="H202" s="22"/>
      <c r="I202" s="22"/>
      <c r="J202" s="22"/>
      <c r="K202" s="22"/>
    </row>
    <row r="203" spans="1:11" ht="9.75" customHeight="1" x14ac:dyDescent="0.2">
      <c r="A203" s="22"/>
      <c r="B203" s="22"/>
      <c r="C203" s="21"/>
      <c r="D203" s="21"/>
      <c r="E203" s="126"/>
      <c r="F203" s="24"/>
      <c r="G203" s="79"/>
      <c r="H203" s="22"/>
      <c r="I203" s="22"/>
      <c r="J203" s="22"/>
      <c r="K203" s="22"/>
    </row>
    <row r="204" spans="1:11" ht="9.75" customHeight="1" x14ac:dyDescent="0.2">
      <c r="A204" s="22"/>
      <c r="B204" s="22"/>
      <c r="C204" s="21"/>
      <c r="D204" s="21"/>
      <c r="E204" s="126"/>
      <c r="F204" s="24"/>
      <c r="G204" s="79"/>
      <c r="H204" s="22"/>
      <c r="I204" s="22"/>
      <c r="J204" s="22"/>
      <c r="K204" s="22"/>
    </row>
    <row r="205" spans="1:11" ht="9.75" customHeight="1" x14ac:dyDescent="0.2">
      <c r="A205" s="22"/>
      <c r="B205" s="22"/>
      <c r="C205" s="21"/>
      <c r="D205" s="21"/>
      <c r="E205" s="126"/>
      <c r="F205" s="24"/>
      <c r="G205" s="79"/>
      <c r="H205" s="22"/>
      <c r="I205" s="22"/>
      <c r="J205" s="22"/>
      <c r="K205" s="22"/>
    </row>
    <row r="206" spans="1:11" ht="9.75" customHeight="1" x14ac:dyDescent="0.2">
      <c r="A206" s="22"/>
      <c r="B206" s="22"/>
      <c r="C206" s="21"/>
      <c r="D206" s="21"/>
      <c r="E206" s="126"/>
      <c r="F206" s="24"/>
      <c r="G206" s="79"/>
      <c r="H206" s="22"/>
      <c r="I206" s="22"/>
      <c r="J206" s="22"/>
      <c r="K206" s="22"/>
    </row>
    <row r="207" spans="1:11" ht="9.75" customHeight="1" x14ac:dyDescent="0.2">
      <c r="A207" s="22"/>
      <c r="B207" s="22"/>
      <c r="C207" s="21"/>
      <c r="D207" s="21"/>
      <c r="E207" s="126"/>
      <c r="F207" s="24"/>
      <c r="G207" s="79"/>
      <c r="H207" s="22"/>
      <c r="I207" s="22"/>
      <c r="J207" s="22"/>
      <c r="K207" s="22"/>
    </row>
    <row r="208" spans="1:11" ht="9.75" customHeight="1" x14ac:dyDescent="0.2">
      <c r="A208" s="22"/>
      <c r="B208" s="22"/>
      <c r="C208" s="21"/>
      <c r="D208" s="21"/>
      <c r="E208" s="126"/>
      <c r="F208" s="24"/>
      <c r="G208" s="79"/>
      <c r="H208" s="22"/>
      <c r="I208" s="22"/>
      <c r="J208" s="22"/>
      <c r="K208" s="22"/>
    </row>
    <row r="209" spans="1:11" ht="9.75" customHeight="1" x14ac:dyDescent="0.2">
      <c r="A209" s="22"/>
      <c r="B209" s="22"/>
      <c r="C209" s="21"/>
      <c r="D209" s="21"/>
      <c r="E209" s="126"/>
      <c r="F209" s="24"/>
      <c r="G209" s="79"/>
      <c r="H209" s="22"/>
      <c r="I209" s="22"/>
      <c r="J209" s="22"/>
      <c r="K209" s="22"/>
    </row>
    <row r="210" spans="1:11" ht="9.75" customHeight="1" x14ac:dyDescent="0.2">
      <c r="A210" s="22"/>
      <c r="B210" s="22"/>
      <c r="C210" s="21"/>
      <c r="D210" s="21"/>
      <c r="E210" s="126"/>
      <c r="F210" s="24"/>
      <c r="G210" s="79"/>
      <c r="H210" s="22"/>
      <c r="I210" s="22"/>
      <c r="J210" s="22"/>
      <c r="K210" s="22"/>
    </row>
    <row r="211" spans="1:11" ht="9.75" customHeight="1" x14ac:dyDescent="0.2">
      <c r="A211" s="22"/>
      <c r="B211" s="22"/>
      <c r="C211" s="21"/>
      <c r="D211" s="21"/>
      <c r="E211" s="126"/>
      <c r="F211" s="24"/>
      <c r="G211" s="79"/>
      <c r="H211" s="22"/>
      <c r="I211" s="22"/>
      <c r="J211" s="22"/>
      <c r="K211" s="22"/>
    </row>
    <row r="212" spans="1:11" ht="9.75" customHeight="1" x14ac:dyDescent="0.2">
      <c r="A212" s="22"/>
      <c r="B212" s="22"/>
      <c r="C212" s="21"/>
      <c r="D212" s="21"/>
      <c r="E212" s="126"/>
      <c r="F212" s="24"/>
      <c r="G212" s="79"/>
      <c r="H212" s="22"/>
      <c r="I212" s="22"/>
      <c r="J212" s="22"/>
      <c r="K212" s="22"/>
    </row>
    <row r="213" spans="1:11" ht="9.75" customHeight="1" x14ac:dyDescent="0.2">
      <c r="A213" s="22"/>
      <c r="B213" s="22"/>
      <c r="C213" s="21"/>
      <c r="D213" s="21"/>
      <c r="E213" s="126"/>
      <c r="F213" s="24"/>
      <c r="G213" s="79"/>
      <c r="H213" s="22"/>
      <c r="I213" s="22"/>
      <c r="J213" s="22"/>
      <c r="K213" s="22"/>
    </row>
    <row r="214" spans="1:11" ht="9.75" customHeight="1" x14ac:dyDescent="0.2">
      <c r="A214" s="22"/>
      <c r="B214" s="22"/>
      <c r="C214" s="21"/>
      <c r="D214" s="21"/>
      <c r="E214" s="126"/>
      <c r="F214" s="24"/>
      <c r="G214" s="79"/>
      <c r="H214" s="22"/>
      <c r="I214" s="22"/>
      <c r="J214" s="22"/>
      <c r="K214" s="22"/>
    </row>
    <row r="215" spans="1:11" ht="9.75" customHeight="1" x14ac:dyDescent="0.2">
      <c r="A215" s="22"/>
      <c r="B215" s="22"/>
      <c r="C215" s="21"/>
      <c r="D215" s="21"/>
      <c r="E215" s="126"/>
      <c r="F215" s="24"/>
      <c r="G215" s="79"/>
      <c r="H215" s="22"/>
      <c r="I215" s="22"/>
      <c r="J215" s="22"/>
      <c r="K215" s="22"/>
    </row>
    <row r="216" spans="1:11" ht="9.75" customHeight="1" x14ac:dyDescent="0.2">
      <c r="A216" s="22"/>
      <c r="B216" s="22"/>
      <c r="C216" s="21"/>
      <c r="D216" s="21"/>
      <c r="E216" s="126"/>
      <c r="F216" s="24"/>
      <c r="G216" s="79"/>
      <c r="H216" s="22"/>
      <c r="I216" s="22"/>
      <c r="J216" s="22"/>
      <c r="K216" s="22"/>
    </row>
    <row r="217" spans="1:11" ht="9.75" customHeight="1" x14ac:dyDescent="0.2">
      <c r="A217" s="22"/>
      <c r="B217" s="22"/>
      <c r="C217" s="21"/>
      <c r="D217" s="21"/>
      <c r="E217" s="126"/>
      <c r="F217" s="24"/>
      <c r="G217" s="79"/>
      <c r="H217" s="22"/>
      <c r="I217" s="22"/>
      <c r="J217" s="22"/>
      <c r="K217" s="22"/>
    </row>
    <row r="218" spans="1:11" ht="9.75" customHeight="1" x14ac:dyDescent="0.2">
      <c r="A218" s="22"/>
      <c r="B218" s="22"/>
      <c r="C218" s="21"/>
      <c r="D218" s="21"/>
      <c r="E218" s="126"/>
      <c r="F218" s="24"/>
      <c r="G218" s="79"/>
      <c r="H218" s="22"/>
      <c r="I218" s="22"/>
      <c r="J218" s="22"/>
      <c r="K218" s="22"/>
    </row>
    <row r="219" spans="1:11" ht="9.75" customHeight="1" x14ac:dyDescent="0.2">
      <c r="A219" s="22"/>
      <c r="B219" s="22"/>
      <c r="C219" s="21"/>
      <c r="D219" s="21"/>
      <c r="E219" s="126"/>
      <c r="F219" s="24"/>
      <c r="G219" s="79"/>
      <c r="H219" s="22"/>
      <c r="I219" s="22"/>
      <c r="J219" s="22"/>
      <c r="K219" s="22"/>
    </row>
    <row r="220" spans="1:11" ht="9.75" customHeight="1" x14ac:dyDescent="0.2">
      <c r="A220" s="22"/>
      <c r="B220" s="22"/>
      <c r="C220" s="21"/>
      <c r="D220" s="21"/>
      <c r="E220" s="126"/>
      <c r="F220" s="24"/>
      <c r="G220" s="79"/>
      <c r="H220" s="22"/>
      <c r="I220" s="22"/>
      <c r="J220" s="22"/>
      <c r="K220" s="22"/>
    </row>
    <row r="221" spans="1:11" ht="9.75" customHeight="1" x14ac:dyDescent="0.2">
      <c r="A221" s="22"/>
      <c r="B221" s="22"/>
      <c r="C221" s="21"/>
      <c r="D221" s="21"/>
      <c r="E221" s="126"/>
      <c r="F221" s="24"/>
      <c r="G221" s="79"/>
      <c r="H221" s="22"/>
      <c r="I221" s="22"/>
      <c r="J221" s="22"/>
      <c r="K221" s="22"/>
    </row>
    <row r="222" spans="1:11" ht="9.75" customHeight="1" x14ac:dyDescent="0.2">
      <c r="A222" s="22"/>
      <c r="B222" s="22"/>
      <c r="C222" s="21"/>
      <c r="D222" s="21"/>
      <c r="E222" s="126"/>
      <c r="F222" s="24"/>
      <c r="G222" s="79"/>
      <c r="H222" s="22"/>
      <c r="I222" s="22"/>
      <c r="J222" s="22"/>
      <c r="K222" s="22"/>
    </row>
    <row r="223" spans="1:11" ht="9.75" customHeight="1" x14ac:dyDescent="0.2">
      <c r="A223" s="22"/>
      <c r="B223" s="22"/>
      <c r="C223" s="21"/>
      <c r="D223" s="21"/>
      <c r="E223" s="126"/>
      <c r="F223" s="24"/>
      <c r="G223" s="79"/>
      <c r="H223" s="22"/>
      <c r="I223" s="22"/>
      <c r="J223" s="22"/>
      <c r="K223" s="22"/>
    </row>
    <row r="224" spans="1:11" ht="9.75" customHeight="1" x14ac:dyDescent="0.2">
      <c r="A224" s="22"/>
      <c r="B224" s="22"/>
      <c r="C224" s="21"/>
      <c r="D224" s="21"/>
      <c r="E224" s="126"/>
      <c r="F224" s="24"/>
      <c r="G224" s="79"/>
      <c r="H224" s="22"/>
      <c r="I224" s="22"/>
      <c r="J224" s="22"/>
      <c r="K224" s="22"/>
    </row>
    <row r="225" spans="1:11" ht="9.75" customHeight="1" x14ac:dyDescent="0.2">
      <c r="A225" s="22"/>
      <c r="B225" s="22"/>
      <c r="C225" s="21"/>
      <c r="D225" s="21"/>
      <c r="E225" s="126"/>
      <c r="F225" s="24"/>
      <c r="G225" s="79"/>
      <c r="H225" s="22"/>
      <c r="I225" s="22"/>
      <c r="J225" s="22"/>
      <c r="K225" s="22"/>
    </row>
    <row r="226" spans="1:11" ht="9.75" customHeight="1" x14ac:dyDescent="0.2">
      <c r="A226" s="22"/>
      <c r="B226" s="22"/>
      <c r="C226" s="21"/>
      <c r="D226" s="21"/>
      <c r="E226" s="126"/>
      <c r="F226" s="24"/>
      <c r="G226" s="79"/>
      <c r="H226" s="22"/>
      <c r="I226" s="22"/>
      <c r="J226" s="22"/>
      <c r="K226" s="22"/>
    </row>
    <row r="227" spans="1:11" ht="9.75" customHeight="1" x14ac:dyDescent="0.2">
      <c r="A227" s="22"/>
      <c r="B227" s="22"/>
      <c r="C227" s="21"/>
      <c r="D227" s="21"/>
      <c r="E227" s="126"/>
      <c r="F227" s="24"/>
      <c r="G227" s="79"/>
      <c r="H227" s="22"/>
      <c r="I227" s="22"/>
      <c r="J227" s="22"/>
      <c r="K227" s="22"/>
    </row>
    <row r="228" spans="1:11" ht="9.75" customHeight="1" x14ac:dyDescent="0.2">
      <c r="A228" s="22"/>
      <c r="B228" s="22"/>
      <c r="C228" s="21"/>
      <c r="D228" s="21"/>
      <c r="E228" s="126"/>
      <c r="F228" s="24"/>
      <c r="G228" s="79"/>
      <c r="H228" s="22"/>
      <c r="I228" s="22"/>
      <c r="J228" s="22"/>
      <c r="K228" s="22"/>
    </row>
    <row r="229" spans="1:11" ht="9.75" customHeight="1" x14ac:dyDescent="0.2">
      <c r="A229" s="22"/>
      <c r="B229" s="22"/>
      <c r="C229" s="21"/>
      <c r="D229" s="21"/>
      <c r="E229" s="126"/>
      <c r="F229" s="24"/>
      <c r="G229" s="79"/>
      <c r="H229" s="22"/>
      <c r="I229" s="22"/>
      <c r="J229" s="22"/>
      <c r="K229" s="22"/>
    </row>
    <row r="230" spans="1:11" ht="9.75" customHeight="1" x14ac:dyDescent="0.2">
      <c r="A230" s="22"/>
      <c r="B230" s="22"/>
      <c r="C230" s="21"/>
      <c r="D230" s="21"/>
      <c r="E230" s="126"/>
      <c r="F230" s="24"/>
      <c r="G230" s="79"/>
      <c r="H230" s="22"/>
      <c r="I230" s="22"/>
      <c r="J230" s="22"/>
      <c r="K230" s="22"/>
    </row>
    <row r="231" spans="1:11" ht="9.75" customHeight="1" x14ac:dyDescent="0.2">
      <c r="A231" s="22"/>
      <c r="B231" s="22"/>
      <c r="C231" s="21"/>
      <c r="D231" s="21"/>
      <c r="E231" s="126"/>
      <c r="F231" s="24"/>
      <c r="G231" s="79"/>
      <c r="H231" s="22"/>
      <c r="I231" s="22"/>
      <c r="J231" s="22"/>
      <c r="K231" s="22"/>
    </row>
    <row r="232" spans="1:11" ht="9.75" customHeight="1" x14ac:dyDescent="0.2">
      <c r="A232" s="22"/>
      <c r="B232" s="22"/>
      <c r="C232" s="21"/>
      <c r="D232" s="21"/>
      <c r="E232" s="126"/>
      <c r="F232" s="24"/>
      <c r="G232" s="79"/>
      <c r="H232" s="22"/>
      <c r="I232" s="22"/>
      <c r="J232" s="22"/>
      <c r="K232" s="22"/>
    </row>
    <row r="233" spans="1:11" ht="9.75" customHeight="1" x14ac:dyDescent="0.2">
      <c r="A233" s="22"/>
      <c r="B233" s="22"/>
      <c r="C233" s="21"/>
      <c r="D233" s="21"/>
      <c r="E233" s="126"/>
      <c r="F233" s="24"/>
      <c r="G233" s="79"/>
      <c r="H233" s="22"/>
      <c r="I233" s="22"/>
      <c r="J233" s="22"/>
      <c r="K233" s="22"/>
    </row>
    <row r="234" spans="1:11" ht="9.75" customHeight="1" x14ac:dyDescent="0.2">
      <c r="A234" s="22"/>
      <c r="B234" s="22"/>
      <c r="C234" s="21"/>
      <c r="D234" s="21"/>
      <c r="E234" s="126"/>
      <c r="F234" s="24"/>
      <c r="G234" s="79"/>
      <c r="H234" s="22"/>
      <c r="I234" s="22"/>
      <c r="J234" s="22"/>
      <c r="K234" s="22"/>
    </row>
    <row r="235" spans="1:11" ht="9.75" customHeight="1" x14ac:dyDescent="0.2">
      <c r="A235" s="22"/>
      <c r="B235" s="22"/>
      <c r="C235" s="21"/>
      <c r="D235" s="21"/>
      <c r="E235" s="126"/>
      <c r="F235" s="24"/>
      <c r="G235" s="79"/>
      <c r="H235" s="22"/>
      <c r="I235" s="22"/>
      <c r="J235" s="22"/>
      <c r="K235" s="22"/>
    </row>
    <row r="236" spans="1:11" ht="9.75" customHeight="1" x14ac:dyDescent="0.2">
      <c r="A236" s="22"/>
      <c r="B236" s="22"/>
      <c r="C236" s="21"/>
      <c r="D236" s="21"/>
      <c r="E236" s="126"/>
      <c r="F236" s="24"/>
      <c r="G236" s="79"/>
      <c r="H236" s="22"/>
      <c r="I236" s="22"/>
      <c r="J236" s="22"/>
      <c r="K236" s="22"/>
    </row>
    <row r="237" spans="1:11" ht="9.75" customHeight="1" x14ac:dyDescent="0.2">
      <c r="A237" s="22"/>
      <c r="B237" s="22"/>
      <c r="C237" s="21"/>
      <c r="D237" s="21"/>
      <c r="E237" s="126"/>
      <c r="F237" s="24"/>
      <c r="G237" s="79"/>
      <c r="H237" s="22"/>
      <c r="I237" s="22"/>
      <c r="J237" s="22"/>
      <c r="K237" s="22"/>
    </row>
    <row r="238" spans="1:11" ht="9.75" customHeight="1" x14ac:dyDescent="0.2">
      <c r="A238" s="22"/>
      <c r="B238" s="22"/>
      <c r="C238" s="21"/>
      <c r="D238" s="21"/>
      <c r="E238" s="126"/>
      <c r="F238" s="24"/>
      <c r="G238" s="79"/>
      <c r="H238" s="22"/>
      <c r="I238" s="22"/>
      <c r="J238" s="22"/>
      <c r="K238" s="22"/>
    </row>
    <row r="239" spans="1:11" ht="9.75" customHeight="1" x14ac:dyDescent="0.2">
      <c r="A239" s="22"/>
      <c r="B239" s="22"/>
      <c r="C239" s="21"/>
      <c r="D239" s="21"/>
      <c r="E239" s="126"/>
      <c r="F239" s="24"/>
      <c r="G239" s="79"/>
      <c r="H239" s="22"/>
      <c r="I239" s="22"/>
      <c r="J239" s="22"/>
      <c r="K239" s="22"/>
    </row>
    <row r="240" spans="1:11" ht="9.75" customHeight="1" x14ac:dyDescent="0.2">
      <c r="A240" s="22"/>
      <c r="B240" s="22"/>
      <c r="C240" s="21"/>
      <c r="D240" s="21"/>
      <c r="E240" s="126"/>
      <c r="F240" s="24"/>
      <c r="G240" s="79"/>
      <c r="H240" s="22"/>
      <c r="I240" s="22"/>
      <c r="J240" s="22"/>
      <c r="K240" s="22"/>
    </row>
    <row r="241" spans="1:11" ht="9.75" customHeight="1" x14ac:dyDescent="0.2">
      <c r="A241" s="22"/>
      <c r="B241" s="22"/>
      <c r="C241" s="21"/>
      <c r="D241" s="21"/>
      <c r="E241" s="126"/>
      <c r="F241" s="24"/>
      <c r="G241" s="79"/>
      <c r="H241" s="22"/>
      <c r="I241" s="22"/>
      <c r="J241" s="22"/>
      <c r="K241" s="22"/>
    </row>
    <row r="242" spans="1:11" ht="9.75" customHeight="1" x14ac:dyDescent="0.2">
      <c r="A242" s="22"/>
      <c r="B242" s="22"/>
      <c r="C242" s="21"/>
      <c r="D242" s="21"/>
      <c r="E242" s="126"/>
      <c r="F242" s="24"/>
      <c r="G242" s="79"/>
      <c r="H242" s="22"/>
      <c r="I242" s="22"/>
      <c r="J242" s="22"/>
      <c r="K242" s="22"/>
    </row>
    <row r="243" spans="1:11" ht="9.75" customHeight="1" x14ac:dyDescent="0.2">
      <c r="A243" s="22"/>
      <c r="B243" s="22"/>
      <c r="C243" s="21"/>
      <c r="D243" s="21"/>
      <c r="E243" s="126"/>
      <c r="F243" s="24"/>
      <c r="G243" s="79"/>
      <c r="H243" s="22"/>
      <c r="I243" s="22"/>
      <c r="J243" s="22"/>
      <c r="K243" s="22"/>
    </row>
    <row r="244" spans="1:11" ht="9.75" customHeight="1" x14ac:dyDescent="0.2">
      <c r="A244" s="22"/>
      <c r="B244" s="22"/>
      <c r="C244" s="21"/>
      <c r="D244" s="21"/>
      <c r="E244" s="126"/>
      <c r="F244" s="24"/>
      <c r="G244" s="79"/>
      <c r="H244" s="22"/>
      <c r="I244" s="22"/>
      <c r="J244" s="22"/>
      <c r="K244" s="22"/>
    </row>
    <row r="245" spans="1:11" ht="9.75" customHeight="1" x14ac:dyDescent="0.2">
      <c r="A245" s="22"/>
      <c r="B245" s="22"/>
      <c r="C245" s="21"/>
      <c r="D245" s="21"/>
      <c r="E245" s="126"/>
      <c r="F245" s="24"/>
      <c r="G245" s="79"/>
      <c r="H245" s="22"/>
      <c r="I245" s="22"/>
      <c r="J245" s="22"/>
      <c r="K245" s="22"/>
    </row>
    <row r="246" spans="1:11" ht="9.75" customHeight="1" x14ac:dyDescent="0.2">
      <c r="A246" s="22"/>
      <c r="B246" s="22"/>
      <c r="C246" s="21"/>
      <c r="D246" s="21"/>
      <c r="E246" s="126"/>
      <c r="F246" s="24"/>
      <c r="G246" s="79"/>
      <c r="H246" s="22"/>
      <c r="I246" s="22"/>
      <c r="J246" s="22"/>
      <c r="K246" s="22"/>
    </row>
    <row r="247" spans="1:11" ht="9.75" customHeight="1" x14ac:dyDescent="0.2">
      <c r="A247" s="22"/>
      <c r="B247" s="22"/>
      <c r="C247" s="21"/>
      <c r="D247" s="21"/>
      <c r="E247" s="126"/>
      <c r="F247" s="24"/>
      <c r="G247" s="79"/>
      <c r="H247" s="22"/>
      <c r="I247" s="22"/>
      <c r="J247" s="22"/>
      <c r="K247" s="22"/>
    </row>
    <row r="248" spans="1:11" ht="9.75" customHeight="1" x14ac:dyDescent="0.2">
      <c r="A248" s="22"/>
      <c r="B248" s="22"/>
      <c r="C248" s="21"/>
      <c r="D248" s="21"/>
      <c r="E248" s="126"/>
      <c r="F248" s="24"/>
      <c r="G248" s="79"/>
      <c r="H248" s="22"/>
      <c r="I248" s="22"/>
      <c r="J248" s="22"/>
      <c r="K248" s="22"/>
    </row>
    <row r="249" spans="1:11" ht="9.75" customHeight="1" x14ac:dyDescent="0.2">
      <c r="A249" s="22"/>
      <c r="B249" s="22"/>
      <c r="C249" s="21"/>
      <c r="D249" s="21"/>
      <c r="E249" s="126"/>
      <c r="F249" s="24"/>
      <c r="G249" s="79"/>
      <c r="H249" s="22"/>
      <c r="I249" s="22"/>
      <c r="J249" s="22"/>
      <c r="K249" s="22"/>
    </row>
    <row r="250" spans="1:11" ht="9.75" customHeight="1" x14ac:dyDescent="0.2">
      <c r="A250" s="22"/>
      <c r="B250" s="22"/>
      <c r="C250" s="21"/>
      <c r="D250" s="21"/>
      <c r="E250" s="126"/>
      <c r="F250" s="24"/>
      <c r="G250" s="79"/>
      <c r="H250" s="22"/>
      <c r="I250" s="22"/>
      <c r="J250" s="22"/>
      <c r="K250" s="22"/>
    </row>
    <row r="251" spans="1:11" ht="9.75" customHeight="1" x14ac:dyDescent="0.2">
      <c r="A251" s="22"/>
      <c r="B251" s="22"/>
      <c r="C251" s="21"/>
      <c r="D251" s="21"/>
      <c r="E251" s="126"/>
      <c r="F251" s="24"/>
      <c r="G251" s="79"/>
      <c r="H251" s="22"/>
      <c r="I251" s="22"/>
      <c r="J251" s="22"/>
      <c r="K251" s="22"/>
    </row>
    <row r="252" spans="1:11" ht="9.75" customHeight="1" x14ac:dyDescent="0.2">
      <c r="A252" s="22"/>
      <c r="B252" s="22"/>
      <c r="C252" s="21"/>
      <c r="D252" s="21"/>
      <c r="E252" s="126"/>
      <c r="F252" s="24"/>
      <c r="G252" s="79"/>
      <c r="H252" s="22"/>
      <c r="I252" s="22"/>
      <c r="J252" s="22"/>
      <c r="K252" s="22"/>
    </row>
    <row r="253" spans="1:11" ht="9.75" customHeight="1" x14ac:dyDescent="0.2">
      <c r="A253" s="22"/>
      <c r="B253" s="22"/>
      <c r="C253" s="21"/>
      <c r="D253" s="21"/>
      <c r="E253" s="126"/>
      <c r="F253" s="24"/>
      <c r="G253" s="79"/>
      <c r="H253" s="22"/>
      <c r="I253" s="22"/>
      <c r="J253" s="22"/>
      <c r="K253" s="22"/>
    </row>
    <row r="254" spans="1:11" ht="9.75" customHeight="1" x14ac:dyDescent="0.2">
      <c r="A254" s="22"/>
      <c r="B254" s="22"/>
      <c r="C254" s="21"/>
      <c r="D254" s="21"/>
      <c r="E254" s="126"/>
      <c r="F254" s="24"/>
      <c r="G254" s="79"/>
      <c r="H254" s="22"/>
      <c r="I254" s="22"/>
      <c r="J254" s="22"/>
      <c r="K254" s="22"/>
    </row>
    <row r="255" spans="1:11" ht="9.75" customHeight="1" x14ac:dyDescent="0.2">
      <c r="A255" s="22"/>
      <c r="B255" s="22"/>
      <c r="C255" s="21"/>
      <c r="D255" s="21"/>
      <c r="E255" s="126"/>
      <c r="F255" s="24"/>
      <c r="G255" s="79"/>
      <c r="H255" s="22"/>
      <c r="I255" s="22"/>
      <c r="J255" s="22"/>
      <c r="K255" s="22"/>
    </row>
    <row r="256" spans="1:11" ht="9.75" customHeight="1" x14ac:dyDescent="0.2">
      <c r="A256" s="22"/>
      <c r="B256" s="22"/>
      <c r="C256" s="21"/>
      <c r="D256" s="21"/>
      <c r="E256" s="126"/>
      <c r="F256" s="24"/>
      <c r="G256" s="79"/>
      <c r="H256" s="22"/>
      <c r="I256" s="22"/>
      <c r="J256" s="22"/>
      <c r="K256" s="22"/>
    </row>
    <row r="257" spans="1:11" ht="9.75" customHeight="1" x14ac:dyDescent="0.2">
      <c r="A257" s="22"/>
      <c r="B257" s="22"/>
      <c r="C257" s="21"/>
      <c r="D257" s="21"/>
      <c r="E257" s="126"/>
      <c r="F257" s="24"/>
      <c r="G257" s="79"/>
      <c r="H257" s="22"/>
      <c r="I257" s="22"/>
      <c r="J257" s="22"/>
      <c r="K257" s="22"/>
    </row>
  </sheetData>
  <mergeCells count="2">
    <mergeCell ref="A1:G1"/>
    <mergeCell ref="A2:G2"/>
  </mergeCells>
  <phoneticPr fontId="0" type="noConversion"/>
  <pageMargins left="0" right="0" top="0.98425196850393704" bottom="0.98425196850393704" header="0.51181102362204722" footer="0.51181102362204722"/>
  <pageSetup paperSize="9" scale="98" fitToHeight="2" orientation="portrait" r:id="rId1"/>
  <headerFooter alignWithMargins="0">
    <oddHeader xml:space="preserve">&amp;RПодготовлено для собственников многоквартирного жилого дома г.Химки, ул. Чернышевского, д.1
</oddHeader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9"/>
  <sheetViews>
    <sheetView tabSelected="1" view="pageLayout" zoomScaleNormal="100" workbookViewId="0">
      <selection activeCell="A52" sqref="A52"/>
    </sheetView>
  </sheetViews>
  <sheetFormatPr defaultRowHeight="9.75" customHeight="1" x14ac:dyDescent="0.2"/>
  <cols>
    <col min="1" max="1" width="3.5703125" style="2" customWidth="1"/>
    <col min="2" max="2" width="31.5703125" style="2" customWidth="1"/>
    <col min="3" max="3" width="10.140625" style="3" customWidth="1"/>
    <col min="4" max="4" width="15" style="3" customWidth="1"/>
    <col min="5" max="5" width="14.85546875" style="117" customWidth="1"/>
    <col min="6" max="6" width="14.85546875" style="4" customWidth="1"/>
    <col min="7" max="7" width="14.85546875" style="76" customWidth="1"/>
    <col min="8" max="8" width="10" style="2" customWidth="1"/>
    <col min="9" max="16384" width="9.140625" style="2"/>
  </cols>
  <sheetData>
    <row r="1" spans="1:7" s="1" customFormat="1" ht="16.899999999999999" customHeight="1" x14ac:dyDescent="0.3">
      <c r="A1" s="224" t="s">
        <v>131</v>
      </c>
      <c r="B1" s="224"/>
      <c r="C1" s="224"/>
      <c r="D1" s="224"/>
      <c r="E1" s="224"/>
      <c r="F1" s="224"/>
      <c r="G1" s="224"/>
    </row>
    <row r="2" spans="1:7" ht="18.75" customHeight="1" x14ac:dyDescent="0.2">
      <c r="A2" s="225" t="s">
        <v>132</v>
      </c>
      <c r="B2" s="225"/>
      <c r="C2" s="225"/>
      <c r="D2" s="225"/>
      <c r="E2" s="225"/>
      <c r="F2" s="225"/>
      <c r="G2" s="225"/>
    </row>
    <row r="3" spans="1:7" ht="4.9000000000000004" customHeight="1" x14ac:dyDescent="0.25">
      <c r="A3" s="64"/>
      <c r="B3" s="45"/>
      <c r="C3" s="50"/>
      <c r="D3" s="50"/>
      <c r="E3" s="116"/>
      <c r="F3" s="46"/>
      <c r="G3" s="75"/>
    </row>
    <row r="4" spans="1:7" ht="12.75" customHeight="1" x14ac:dyDescent="0.2">
      <c r="A4" s="160" t="s">
        <v>1</v>
      </c>
      <c r="B4" s="163" t="s">
        <v>35</v>
      </c>
      <c r="C4" s="165" t="s">
        <v>57</v>
      </c>
      <c r="D4" s="179" t="s">
        <v>56</v>
      </c>
    </row>
    <row r="5" spans="1:7" ht="12.75" customHeight="1" x14ac:dyDescent="0.2">
      <c r="A5" s="161" t="s">
        <v>3</v>
      </c>
      <c r="B5" s="164" t="s">
        <v>101</v>
      </c>
      <c r="C5" s="166">
        <v>25750</v>
      </c>
      <c r="D5" s="180">
        <v>402</v>
      </c>
    </row>
    <row r="6" spans="1:7" ht="12.75" customHeight="1" x14ac:dyDescent="0.2">
      <c r="A6" s="157" t="s">
        <v>11</v>
      </c>
      <c r="B6" s="52" t="s">
        <v>82</v>
      </c>
      <c r="C6" s="54">
        <v>3150</v>
      </c>
      <c r="D6" s="54"/>
    </row>
    <row r="7" spans="1:7" ht="12.75" customHeight="1" x14ac:dyDescent="0.2">
      <c r="A7" s="162" t="s">
        <v>15</v>
      </c>
      <c r="B7" s="53" t="s">
        <v>92</v>
      </c>
      <c r="C7" s="98">
        <v>1800</v>
      </c>
      <c r="D7" s="54"/>
    </row>
    <row r="8" spans="1:7" ht="12.75" customHeight="1" x14ac:dyDescent="0.2">
      <c r="A8" s="51"/>
      <c r="B8" s="53" t="s">
        <v>64</v>
      </c>
      <c r="C8" s="97">
        <f>SUM(C5:C7)</f>
        <v>30700</v>
      </c>
      <c r="D8" s="181"/>
    </row>
    <row r="9" spans="1:7" s="6" customFormat="1" ht="66" customHeight="1" x14ac:dyDescent="0.2">
      <c r="A9" s="167" t="s">
        <v>1</v>
      </c>
      <c r="B9" s="168" t="s">
        <v>2</v>
      </c>
      <c r="C9" s="169" t="s">
        <v>60</v>
      </c>
      <c r="D9" s="158" t="s">
        <v>90</v>
      </c>
      <c r="E9" s="118" t="s">
        <v>89</v>
      </c>
      <c r="F9" s="72" t="s">
        <v>79</v>
      </c>
      <c r="G9" s="77" t="s">
        <v>80</v>
      </c>
    </row>
    <row r="10" spans="1:7" s="60" customFormat="1" ht="16.899999999999999" customHeight="1" x14ac:dyDescent="0.35">
      <c r="A10" s="65" t="s">
        <v>36</v>
      </c>
      <c r="B10" s="66" t="s">
        <v>39</v>
      </c>
      <c r="C10" s="67"/>
      <c r="D10" s="156"/>
      <c r="E10" s="119">
        <f>E12+E18+E22+E29+E43+E45+E47+E49</f>
        <v>8022699.2911999999</v>
      </c>
      <c r="F10" s="68">
        <f>F12+F18+F22+F29+F43+F45+F47+F49</f>
        <v>668558.27426666673</v>
      </c>
      <c r="G10" s="170">
        <f>G12+G18+G22+G29+G43+G45+G47+G49+G51</f>
        <v>28.213428126860844</v>
      </c>
    </row>
    <row r="11" spans="1:7" s="6" customFormat="1" ht="9.75" customHeight="1" x14ac:dyDescent="0.2">
      <c r="A11" s="57"/>
      <c r="B11" s="59"/>
      <c r="C11" s="58"/>
      <c r="D11" s="159"/>
      <c r="E11" s="120"/>
      <c r="F11" s="69"/>
      <c r="G11" s="171"/>
    </row>
    <row r="12" spans="1:7" s="6" customFormat="1" ht="15.75" customHeight="1" x14ac:dyDescent="0.4">
      <c r="A12" s="49" t="s">
        <v>3</v>
      </c>
      <c r="B12" s="48" t="s">
        <v>45</v>
      </c>
      <c r="C12" s="17"/>
      <c r="D12" s="8"/>
      <c r="E12" s="121">
        <f>SUM(E14:E16)</f>
        <v>132000</v>
      </c>
      <c r="F12" s="70">
        <f>SUM(F14:F16)</f>
        <v>11000</v>
      </c>
      <c r="G12" s="193">
        <f>SUM(G14:G16)</f>
        <v>0.42718446601941745</v>
      </c>
    </row>
    <row r="13" spans="1:7" s="6" customFormat="1" ht="7.9" customHeight="1" x14ac:dyDescent="0.25">
      <c r="A13" s="49"/>
      <c r="B13" s="48"/>
      <c r="C13" s="17"/>
      <c r="D13" s="159"/>
      <c r="E13" s="121"/>
      <c r="F13" s="70"/>
      <c r="G13" s="172"/>
    </row>
    <row r="14" spans="1:7" s="6" customFormat="1" ht="9.75" customHeight="1" x14ac:dyDescent="0.2">
      <c r="A14" s="7" t="s">
        <v>4</v>
      </c>
      <c r="B14" s="8" t="s">
        <v>5</v>
      </c>
      <c r="C14" s="10"/>
      <c r="D14" s="114"/>
      <c r="E14" s="122">
        <f>F14*12</f>
        <v>84000</v>
      </c>
      <c r="F14" s="208">
        <v>7000</v>
      </c>
      <c r="G14" s="173">
        <f>F14/C5</f>
        <v>0.27184466019417475</v>
      </c>
    </row>
    <row r="15" spans="1:7" s="6" customFormat="1" ht="9.75" customHeight="1" x14ac:dyDescent="0.2">
      <c r="A15" s="7" t="s">
        <v>6</v>
      </c>
      <c r="B15" s="8" t="s">
        <v>7</v>
      </c>
      <c r="C15" s="14"/>
      <c r="D15" s="114"/>
      <c r="E15" s="122">
        <f>F15*12</f>
        <v>42000</v>
      </c>
      <c r="F15" s="208">
        <v>3500</v>
      </c>
      <c r="G15" s="173">
        <f>F15/C5</f>
        <v>0.13592233009708737</v>
      </c>
    </row>
    <row r="16" spans="1:7" ht="9.75" customHeight="1" x14ac:dyDescent="0.2">
      <c r="A16" s="7" t="s">
        <v>8</v>
      </c>
      <c r="B16" s="8" t="s">
        <v>10</v>
      </c>
      <c r="C16" s="14"/>
      <c r="D16" s="114"/>
      <c r="E16" s="122">
        <f>F16*12</f>
        <v>6000</v>
      </c>
      <c r="F16" s="208">
        <v>500</v>
      </c>
      <c r="G16" s="173">
        <f>F16/C5</f>
        <v>1.9417475728155338E-2</v>
      </c>
    </row>
    <row r="17" spans="1:25" ht="6" customHeight="1" x14ac:dyDescent="0.2">
      <c r="A17" s="7"/>
      <c r="B17" s="8"/>
      <c r="C17" s="14"/>
      <c r="D17" s="14"/>
      <c r="E17" s="122"/>
      <c r="F17" s="71"/>
      <c r="G17" s="173"/>
    </row>
    <row r="18" spans="1:25" s="12" customFormat="1" ht="17.25" customHeight="1" x14ac:dyDescent="0.4">
      <c r="A18" s="49" t="s">
        <v>11</v>
      </c>
      <c r="B18" s="47" t="s">
        <v>12</v>
      </c>
      <c r="C18" s="29"/>
      <c r="D18" s="73"/>
      <c r="E18" s="121">
        <f>SUM(E19:E20)</f>
        <v>240000</v>
      </c>
      <c r="F18" s="70">
        <f>SUM(F19:F20)</f>
        <v>20000</v>
      </c>
      <c r="G18" s="193">
        <f>SUM(G19:G20)</f>
        <v>0.77669902912621358</v>
      </c>
    </row>
    <row r="19" spans="1:25" s="12" customFormat="1" ht="9.75" customHeight="1" x14ac:dyDescent="0.2">
      <c r="A19" s="7" t="s">
        <v>13</v>
      </c>
      <c r="B19" s="8" t="s">
        <v>76</v>
      </c>
      <c r="C19" s="14" t="s">
        <v>27</v>
      </c>
      <c r="D19" s="14"/>
      <c r="E19" s="122">
        <f>F19*12</f>
        <v>180000</v>
      </c>
      <c r="F19" s="122">
        <v>15000</v>
      </c>
      <c r="G19" s="175">
        <f>F19/C5</f>
        <v>0.58252427184466016</v>
      </c>
    </row>
    <row r="20" spans="1:25" ht="9.75" customHeight="1" x14ac:dyDescent="0.2">
      <c r="A20" s="7" t="s">
        <v>14</v>
      </c>
      <c r="B20" s="44" t="s">
        <v>61</v>
      </c>
      <c r="C20" s="14" t="s">
        <v>27</v>
      </c>
      <c r="D20" s="14" t="s">
        <v>108</v>
      </c>
      <c r="E20" s="122">
        <f>F20*12</f>
        <v>60000</v>
      </c>
      <c r="F20" s="122">
        <v>5000</v>
      </c>
      <c r="G20" s="175">
        <f>F20/C5</f>
        <v>0.1941747572815534</v>
      </c>
    </row>
    <row r="21" spans="1:25" ht="6" customHeight="1" x14ac:dyDescent="0.2">
      <c r="A21" s="7"/>
      <c r="B21" s="22"/>
      <c r="C21" s="15"/>
      <c r="D21" s="15"/>
      <c r="E21" s="122"/>
      <c r="F21" s="122"/>
      <c r="G21" s="175"/>
    </row>
    <row r="22" spans="1:25" s="12" customFormat="1" ht="16.5" customHeight="1" x14ac:dyDescent="0.4">
      <c r="A22" s="49" t="s">
        <v>15</v>
      </c>
      <c r="B22" s="48" t="s">
        <v>41</v>
      </c>
      <c r="C22" s="11"/>
      <c r="D22" s="87"/>
      <c r="E22" s="121">
        <f>SUM(E23:E28)</f>
        <v>289200</v>
      </c>
      <c r="F22" s="121">
        <f>SUM(F23:F27)</f>
        <v>24100</v>
      </c>
      <c r="G22" s="194">
        <f>SUM(G23:G27)</f>
        <v>0.93592233009708736</v>
      </c>
    </row>
    <row r="23" spans="1:25" s="12" customFormat="1" ht="9.75" customHeight="1" x14ac:dyDescent="0.2">
      <c r="A23" s="7" t="s">
        <v>16</v>
      </c>
      <c r="B23" s="8" t="s">
        <v>62</v>
      </c>
      <c r="C23" s="43"/>
      <c r="D23" s="114"/>
      <c r="E23" s="122">
        <f>F23*12</f>
        <v>48000</v>
      </c>
      <c r="F23" s="208">
        <v>4000</v>
      </c>
      <c r="G23" s="175">
        <f>F23/C5</f>
        <v>0.1553398058252427</v>
      </c>
    </row>
    <row r="24" spans="1:25" s="12" customFormat="1" ht="9.75" customHeight="1" x14ac:dyDescent="0.2">
      <c r="A24" s="7" t="s">
        <v>17</v>
      </c>
      <c r="B24" s="8" t="s">
        <v>63</v>
      </c>
      <c r="C24" s="14"/>
      <c r="D24" s="114"/>
      <c r="E24" s="122">
        <f>F24*12</f>
        <v>72000</v>
      </c>
      <c r="F24" s="208">
        <v>6000</v>
      </c>
      <c r="G24" s="175">
        <f>F24/C5</f>
        <v>0.23300970873786409</v>
      </c>
    </row>
    <row r="25" spans="1:25" s="12" customFormat="1" ht="9.75" customHeight="1" x14ac:dyDescent="0.2">
      <c r="A25" s="7" t="s">
        <v>42</v>
      </c>
      <c r="B25" s="8" t="s">
        <v>119</v>
      </c>
      <c r="C25" s="14" t="s">
        <v>27</v>
      </c>
      <c r="D25" s="114" t="s">
        <v>120</v>
      </c>
      <c r="E25" s="122">
        <f>6*8000</f>
        <v>48000</v>
      </c>
      <c r="F25" s="122">
        <f>E25/12</f>
        <v>4000</v>
      </c>
      <c r="G25" s="175">
        <f>F25/C5</f>
        <v>0.1553398058252427</v>
      </c>
    </row>
    <row r="26" spans="1:25" s="12" customFormat="1" ht="9.75" customHeight="1" x14ac:dyDescent="0.2">
      <c r="A26" s="7" t="s">
        <v>91</v>
      </c>
      <c r="B26" s="8" t="s">
        <v>67</v>
      </c>
      <c r="C26" s="14" t="s">
        <v>27</v>
      </c>
      <c r="D26" s="114"/>
      <c r="E26" s="122">
        <f>F26*12</f>
        <v>6000</v>
      </c>
      <c r="F26" s="122">
        <v>500</v>
      </c>
      <c r="G26" s="175">
        <f>F26/C5</f>
        <v>1.9417475728155338E-2</v>
      </c>
    </row>
    <row r="27" spans="1:25" s="12" customFormat="1" ht="9.75" customHeight="1" x14ac:dyDescent="0.2">
      <c r="A27" s="7" t="s">
        <v>118</v>
      </c>
      <c r="B27" s="13" t="s">
        <v>34</v>
      </c>
      <c r="C27" s="14" t="s">
        <v>27</v>
      </c>
      <c r="D27" s="114" t="s">
        <v>109</v>
      </c>
      <c r="E27" s="122">
        <f>F27*12</f>
        <v>115200</v>
      </c>
      <c r="F27" s="122">
        <v>9600</v>
      </c>
      <c r="G27" s="175">
        <f>F27/C5</f>
        <v>0.37281553398058254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6" customHeight="1" x14ac:dyDescent="0.2">
      <c r="A28" s="7"/>
      <c r="B28" s="13"/>
      <c r="C28" s="15"/>
      <c r="D28" s="15"/>
      <c r="E28" s="122"/>
      <c r="F28" s="122"/>
      <c r="G28" s="17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18" customHeight="1" x14ac:dyDescent="0.4">
      <c r="A29" s="49" t="s">
        <v>18</v>
      </c>
      <c r="B29" s="48" t="s">
        <v>40</v>
      </c>
      <c r="C29" s="16"/>
      <c r="D29" s="8"/>
      <c r="E29" s="121">
        <f>SUM(E31:E42)+E30</f>
        <v>6149696.7999999998</v>
      </c>
      <c r="F29" s="121">
        <f>SUM(F30:F42)</f>
        <v>512474.73333333334</v>
      </c>
      <c r="G29" s="194">
        <f>SUM(G30:G42)</f>
        <v>19.901931391585762</v>
      </c>
    </row>
    <row r="30" spans="1:25" s="12" customFormat="1" ht="15.6" customHeight="1" x14ac:dyDescent="0.2">
      <c r="A30" s="7" t="s">
        <v>19</v>
      </c>
      <c r="B30" s="99" t="s">
        <v>83</v>
      </c>
      <c r="C30" s="15" t="s">
        <v>32</v>
      </c>
      <c r="D30" s="114"/>
      <c r="E30" s="122">
        <f>Персонал!H12*12</f>
        <v>4470296.8</v>
      </c>
      <c r="F30" s="122">
        <f>E30/12</f>
        <v>372524.73333333334</v>
      </c>
      <c r="G30" s="175">
        <f>F30/C5</f>
        <v>14.466979935275081</v>
      </c>
    </row>
    <row r="31" spans="1:25" s="12" customFormat="1" ht="9.75" customHeight="1" x14ac:dyDescent="0.2">
      <c r="A31" s="7" t="s">
        <v>20</v>
      </c>
      <c r="B31" s="13" t="s">
        <v>47</v>
      </c>
      <c r="C31" s="15"/>
      <c r="D31" s="114"/>
      <c r="E31" s="122">
        <f>F31*12</f>
        <v>72000</v>
      </c>
      <c r="F31" s="208">
        <v>6000</v>
      </c>
      <c r="G31" s="175">
        <f>F31/C5</f>
        <v>0.23300970873786409</v>
      </c>
    </row>
    <row r="32" spans="1:25" s="12" customFormat="1" ht="9.75" customHeight="1" x14ac:dyDescent="0.2">
      <c r="A32" s="7" t="s">
        <v>21</v>
      </c>
      <c r="B32" s="13" t="s">
        <v>48</v>
      </c>
      <c r="C32" s="15"/>
      <c r="D32" s="114"/>
      <c r="E32" s="122">
        <f>F32*12</f>
        <v>12000</v>
      </c>
      <c r="F32" s="122">
        <v>1000</v>
      </c>
      <c r="G32" s="175">
        <f>F32/C5</f>
        <v>3.8834951456310676E-2</v>
      </c>
    </row>
    <row r="33" spans="1:7" s="6" customFormat="1" ht="10.9" customHeight="1" x14ac:dyDescent="0.2">
      <c r="A33" s="7" t="s">
        <v>22</v>
      </c>
      <c r="B33" s="13" t="s">
        <v>49</v>
      </c>
      <c r="C33" s="15"/>
      <c r="D33" s="114"/>
      <c r="E33" s="122">
        <v>20400</v>
      </c>
      <c r="F33" s="122">
        <f t="shared" ref="F33:F39" si="0">E33/12</f>
        <v>1700</v>
      </c>
      <c r="G33" s="175">
        <f>F33/C5</f>
        <v>6.6019417475728162E-2</v>
      </c>
    </row>
    <row r="34" spans="1:7" s="6" customFormat="1" ht="10.9" customHeight="1" x14ac:dyDescent="0.2">
      <c r="A34" s="7" t="s">
        <v>23</v>
      </c>
      <c r="B34" s="13" t="s">
        <v>85</v>
      </c>
      <c r="C34" s="14" t="s">
        <v>27</v>
      </c>
      <c r="D34" s="114"/>
      <c r="E34" s="122">
        <v>840000</v>
      </c>
      <c r="F34" s="122">
        <f t="shared" si="0"/>
        <v>70000</v>
      </c>
      <c r="G34" s="175">
        <f>F34/C5</f>
        <v>2.7184466019417477</v>
      </c>
    </row>
    <row r="35" spans="1:7" s="6" customFormat="1" ht="10.9" customHeight="1" x14ac:dyDescent="0.2">
      <c r="A35" s="7" t="s">
        <v>43</v>
      </c>
      <c r="B35" s="13" t="s">
        <v>65</v>
      </c>
      <c r="C35" s="14" t="s">
        <v>95</v>
      </c>
      <c r="D35" s="114"/>
      <c r="E35" s="122">
        <v>42000</v>
      </c>
      <c r="F35" s="122">
        <f t="shared" si="0"/>
        <v>3500</v>
      </c>
      <c r="G35" s="175">
        <f>F35/C5</f>
        <v>0.13592233009708737</v>
      </c>
    </row>
    <row r="36" spans="1:7" s="12" customFormat="1" ht="10.9" customHeight="1" x14ac:dyDescent="0.2">
      <c r="A36" s="7" t="s">
        <v>58</v>
      </c>
      <c r="B36" s="13" t="s">
        <v>37</v>
      </c>
      <c r="C36" s="14" t="s">
        <v>27</v>
      </c>
      <c r="D36" s="114"/>
      <c r="E36" s="122">
        <v>24000</v>
      </c>
      <c r="F36" s="208">
        <f t="shared" si="0"/>
        <v>2000</v>
      </c>
      <c r="G36" s="175">
        <f>F36/C5</f>
        <v>7.7669902912621352E-2</v>
      </c>
    </row>
    <row r="37" spans="1:7" s="12" customFormat="1" ht="10.9" customHeight="1" x14ac:dyDescent="0.2">
      <c r="A37" s="7" t="s">
        <v>66</v>
      </c>
      <c r="B37" s="8" t="s">
        <v>9</v>
      </c>
      <c r="C37" s="14"/>
      <c r="D37" s="114"/>
      <c r="E37" s="122">
        <v>24000</v>
      </c>
      <c r="F37" s="122">
        <f t="shared" si="0"/>
        <v>2000</v>
      </c>
      <c r="G37" s="175">
        <f>F37/C5</f>
        <v>7.7669902912621352E-2</v>
      </c>
    </row>
    <row r="38" spans="1:7" s="12" customFormat="1" ht="10.9" customHeight="1" x14ac:dyDescent="0.2">
      <c r="A38" s="7" t="s">
        <v>68</v>
      </c>
      <c r="B38" s="13" t="s">
        <v>69</v>
      </c>
      <c r="C38" s="14" t="s">
        <v>27</v>
      </c>
      <c r="D38" s="114"/>
      <c r="E38" s="122">
        <v>156000</v>
      </c>
      <c r="F38" s="122">
        <f t="shared" si="0"/>
        <v>13000</v>
      </c>
      <c r="G38" s="175">
        <f>F38/C5</f>
        <v>0.50485436893203883</v>
      </c>
    </row>
    <row r="39" spans="1:7" s="12" customFormat="1" ht="10.9" customHeight="1" x14ac:dyDescent="0.2">
      <c r="A39" s="7" t="s">
        <v>70</v>
      </c>
      <c r="B39" s="13" t="s">
        <v>44</v>
      </c>
      <c r="C39" s="15"/>
      <c r="D39" s="114"/>
      <c r="E39" s="122">
        <v>63000</v>
      </c>
      <c r="F39" s="122">
        <f t="shared" si="0"/>
        <v>5250</v>
      </c>
      <c r="G39" s="175">
        <f>F39/C5</f>
        <v>0.20388349514563106</v>
      </c>
    </row>
    <row r="40" spans="1:7" s="12" customFormat="1" ht="10.9" customHeight="1" x14ac:dyDescent="0.2">
      <c r="A40" s="7" t="s">
        <v>114</v>
      </c>
      <c r="B40" s="13" t="s">
        <v>115</v>
      </c>
      <c r="C40" s="15"/>
      <c r="D40" s="114"/>
      <c r="E40" s="122">
        <f>F40*12</f>
        <v>402000</v>
      </c>
      <c r="F40" s="122">
        <v>33500</v>
      </c>
      <c r="G40" s="175">
        <f>F40/C5</f>
        <v>1.3009708737864079</v>
      </c>
    </row>
    <row r="41" spans="1:7" s="12" customFormat="1" ht="10.9" customHeight="1" x14ac:dyDescent="0.2">
      <c r="A41" s="7" t="s">
        <v>116</v>
      </c>
      <c r="B41" s="13" t="s">
        <v>117</v>
      </c>
      <c r="C41" s="15"/>
      <c r="D41" s="114"/>
      <c r="E41" s="122">
        <f>F41*12</f>
        <v>24000</v>
      </c>
      <c r="F41" s="208">
        <v>2000</v>
      </c>
      <c r="G41" s="175">
        <f>F41/C5</f>
        <v>7.7669902912621352E-2</v>
      </c>
    </row>
    <row r="42" spans="1:7" s="12" customFormat="1" ht="6" customHeight="1" x14ac:dyDescent="0.2">
      <c r="A42" s="7"/>
      <c r="B42" s="13"/>
      <c r="C42" s="15"/>
      <c r="D42" s="14"/>
      <c r="E42" s="121"/>
      <c r="F42" s="121"/>
      <c r="G42" s="176"/>
    </row>
    <row r="43" spans="1:7" s="12" customFormat="1" ht="16.5" customHeight="1" x14ac:dyDescent="0.4">
      <c r="A43" s="49" t="s">
        <v>24</v>
      </c>
      <c r="B43" s="61" t="s">
        <v>50</v>
      </c>
      <c r="C43" s="14" t="s">
        <v>27</v>
      </c>
      <c r="D43" s="14" t="s">
        <v>102</v>
      </c>
      <c r="E43" s="121">
        <f>F43*12</f>
        <v>672000</v>
      </c>
      <c r="F43" s="121">
        <v>56000</v>
      </c>
      <c r="G43" s="194">
        <f>E43/12/C5</f>
        <v>2.174757281553398</v>
      </c>
    </row>
    <row r="44" spans="1:7" s="12" customFormat="1" ht="6" customHeight="1" x14ac:dyDescent="0.25">
      <c r="A44" s="74"/>
      <c r="B44" s="13"/>
      <c r="C44" s="15"/>
      <c r="D44" s="13"/>
      <c r="E44" s="122"/>
      <c r="F44" s="122"/>
      <c r="G44" s="177"/>
    </row>
    <row r="45" spans="1:7" s="5" customFormat="1" ht="15.75" customHeight="1" x14ac:dyDescent="0.4">
      <c r="A45" s="49" t="s">
        <v>25</v>
      </c>
      <c r="B45" s="47" t="s">
        <v>107</v>
      </c>
      <c r="C45" s="142"/>
      <c r="D45" s="47"/>
      <c r="E45" s="124">
        <f>F45*12</f>
        <v>263802.49120000005</v>
      </c>
      <c r="F45" s="124">
        <f>G45*C5</f>
        <v>21983.540933333337</v>
      </c>
      <c r="G45" s="195">
        <f>(G12+G18+G22+G29+G43+G47+G49)*0.034</f>
        <v>0.85372974498381893</v>
      </c>
    </row>
    <row r="46" spans="1:7" s="12" customFormat="1" ht="6" customHeight="1" x14ac:dyDescent="0.2">
      <c r="A46" s="7"/>
      <c r="B46" s="13"/>
      <c r="C46" s="15"/>
      <c r="D46" s="15"/>
      <c r="E46" s="122"/>
      <c r="F46" s="122"/>
      <c r="G46" s="175"/>
    </row>
    <row r="47" spans="1:7" s="85" customFormat="1" ht="15" customHeight="1" x14ac:dyDescent="0.4">
      <c r="A47" s="56" t="s">
        <v>84</v>
      </c>
      <c r="B47" s="61" t="s">
        <v>88</v>
      </c>
      <c r="C47" s="198" t="s">
        <v>95</v>
      </c>
      <c r="D47" s="115"/>
      <c r="E47" s="123">
        <f>F47*12</f>
        <v>240000</v>
      </c>
      <c r="F47" s="123">
        <v>20000</v>
      </c>
      <c r="G47" s="174">
        <f>F47/C5</f>
        <v>0.77669902912621358</v>
      </c>
    </row>
    <row r="48" spans="1:7" s="85" customFormat="1" ht="6" customHeight="1" x14ac:dyDescent="0.4">
      <c r="A48" s="56"/>
      <c r="B48" s="61"/>
      <c r="C48" s="84"/>
      <c r="D48" s="115"/>
      <c r="E48" s="123"/>
      <c r="F48" s="86"/>
      <c r="G48" s="174"/>
    </row>
    <row r="49" spans="1:14" s="12" customFormat="1" ht="16.5" customHeight="1" x14ac:dyDescent="0.4">
      <c r="A49" s="56" t="s">
        <v>123</v>
      </c>
      <c r="B49" s="48" t="s">
        <v>59</v>
      </c>
      <c r="C49" s="94" t="s">
        <v>27</v>
      </c>
      <c r="D49" s="94"/>
      <c r="E49" s="124">
        <f>F49*12</f>
        <v>36000</v>
      </c>
      <c r="F49" s="86">
        <v>3000</v>
      </c>
      <c r="G49" s="174">
        <f>F49/C5</f>
        <v>0.11650485436893204</v>
      </c>
      <c r="H49" s="11"/>
      <c r="I49" s="11"/>
      <c r="J49" s="11"/>
      <c r="K49" s="11"/>
      <c r="L49" s="11"/>
      <c r="M49" s="11"/>
      <c r="N49" s="11"/>
    </row>
    <row r="50" spans="1:14" s="12" customFormat="1" ht="8.25" customHeight="1" x14ac:dyDescent="0.4">
      <c r="A50" s="56"/>
      <c r="B50" s="48"/>
      <c r="C50" s="94"/>
      <c r="D50" s="94"/>
      <c r="E50" s="124"/>
      <c r="F50" s="86"/>
      <c r="G50" s="174"/>
      <c r="H50" s="11"/>
      <c r="I50" s="11"/>
      <c r="J50" s="11"/>
      <c r="K50" s="11"/>
      <c r="L50" s="11"/>
      <c r="M50" s="11"/>
      <c r="N50" s="11"/>
    </row>
    <row r="51" spans="1:14" s="12" customFormat="1" ht="16.5" customHeight="1" x14ac:dyDescent="0.4">
      <c r="A51" s="56" t="s">
        <v>133</v>
      </c>
      <c r="B51" s="211" t="s">
        <v>129</v>
      </c>
      <c r="C51" s="94" t="s">
        <v>130</v>
      </c>
      <c r="D51" s="94"/>
      <c r="E51" s="124">
        <v>128306</v>
      </c>
      <c r="F51" s="86">
        <v>10692</v>
      </c>
      <c r="G51" s="174">
        <v>2.25</v>
      </c>
      <c r="H51" s="11"/>
      <c r="I51" s="11"/>
      <c r="J51" s="11"/>
      <c r="K51" s="11"/>
      <c r="L51" s="11"/>
      <c r="M51" s="11"/>
      <c r="N51" s="11"/>
    </row>
    <row r="52" spans="1:14" s="12" customFormat="1" ht="5.45" customHeight="1" x14ac:dyDescent="0.2">
      <c r="A52" s="199"/>
      <c r="B52" s="200"/>
      <c r="C52" s="201"/>
      <c r="D52" s="201"/>
      <c r="E52" s="202"/>
      <c r="F52" s="203"/>
      <c r="G52" s="204"/>
      <c r="H52" s="11"/>
      <c r="I52" s="11"/>
      <c r="J52" s="11"/>
      <c r="K52" s="11"/>
      <c r="L52" s="11"/>
      <c r="M52" s="11"/>
      <c r="N52" s="11"/>
    </row>
    <row r="55" spans="1:14" ht="13.5" customHeight="1" x14ac:dyDescent="0.2">
      <c r="G55" s="178"/>
    </row>
    <row r="56" spans="1:14" ht="17.25" customHeight="1" x14ac:dyDescent="0.25">
      <c r="B56" s="135"/>
    </row>
    <row r="57" spans="1:14" ht="12.75" customHeight="1" x14ac:dyDescent="0.25">
      <c r="A57" s="135"/>
      <c r="B57" s="103"/>
    </row>
    <row r="58" spans="1:14" ht="12.75" customHeight="1" x14ac:dyDescent="0.25">
      <c r="A58" s="135"/>
      <c r="E58" s="3"/>
    </row>
    <row r="59" spans="1:14" ht="12.75" customHeight="1" x14ac:dyDescent="0.25">
      <c r="A59" s="135"/>
      <c r="C59" s="100"/>
      <c r="D59" s="100"/>
      <c r="E59" s="100"/>
    </row>
    <row r="60" spans="1:14" ht="12.75" customHeight="1" x14ac:dyDescent="0.25">
      <c r="A60" s="135"/>
      <c r="C60" s="100"/>
      <c r="D60" s="100"/>
      <c r="E60" s="100"/>
    </row>
    <row r="61" spans="1:14" ht="12.75" customHeight="1" x14ac:dyDescent="0.25">
      <c r="A61" s="135"/>
      <c r="C61" s="100"/>
      <c r="D61" s="100"/>
      <c r="E61" s="100"/>
    </row>
    <row r="62" spans="1:14" ht="12.75" customHeight="1" x14ac:dyDescent="0.25">
      <c r="A62" s="135"/>
      <c r="C62" s="101"/>
      <c r="D62" s="102"/>
      <c r="E62" s="100"/>
    </row>
    <row r="63" spans="1:14" ht="12.75" customHeight="1" x14ac:dyDescent="0.25">
      <c r="A63" s="135"/>
      <c r="E63" s="3"/>
    </row>
    <row r="64" spans="1:14" ht="12.75" customHeight="1" x14ac:dyDescent="0.25">
      <c r="A64" s="135"/>
      <c r="E64" s="155"/>
    </row>
    <row r="65" spans="1:11" ht="12.75" customHeight="1" x14ac:dyDescent="0.25">
      <c r="A65" s="135"/>
      <c r="E65" s="125"/>
    </row>
    <row r="66" spans="1:11" ht="16.5" customHeight="1" x14ac:dyDescent="0.25">
      <c r="A66" s="135"/>
    </row>
    <row r="67" spans="1:11" ht="12.6" customHeight="1" x14ac:dyDescent="0.25">
      <c r="A67" s="135"/>
      <c r="B67" s="103"/>
    </row>
    <row r="68" spans="1:11" ht="12.6" customHeight="1" x14ac:dyDescent="0.25">
      <c r="A68" s="135"/>
    </row>
    <row r="69" spans="1:11" ht="11.45" customHeight="1" x14ac:dyDescent="0.25">
      <c r="A69" s="135"/>
      <c r="E69" s="125"/>
    </row>
    <row r="70" spans="1:11" ht="15" customHeight="1" x14ac:dyDescent="0.25">
      <c r="A70" s="135"/>
      <c r="E70" s="125"/>
    </row>
    <row r="71" spans="1:11" ht="15" customHeight="1" x14ac:dyDescent="0.25">
      <c r="A71" s="135"/>
      <c r="E71" s="125"/>
    </row>
    <row r="72" spans="1:11" ht="9.75" customHeight="1" x14ac:dyDescent="0.25">
      <c r="A72" s="135"/>
    </row>
    <row r="73" spans="1:11" ht="13.9" customHeight="1" x14ac:dyDescent="0.25">
      <c r="A73" s="136"/>
      <c r="B73" s="134"/>
      <c r="C73" s="21"/>
      <c r="D73" s="21"/>
      <c r="E73" s="126"/>
      <c r="F73" s="24"/>
      <c r="G73" s="79"/>
      <c r="H73" s="22"/>
      <c r="I73" s="22"/>
      <c r="J73" s="22"/>
      <c r="K73" s="22"/>
    </row>
    <row r="74" spans="1:11" ht="15" customHeight="1" x14ac:dyDescent="0.25">
      <c r="A74" s="136"/>
      <c r="B74" s="22"/>
      <c r="C74" s="21"/>
      <c r="D74" s="21"/>
      <c r="E74" s="127"/>
      <c r="F74" s="24"/>
      <c r="G74" s="79"/>
      <c r="H74" s="22"/>
      <c r="I74" s="22"/>
      <c r="J74" s="22"/>
      <c r="K74" s="22"/>
    </row>
    <row r="75" spans="1:11" ht="13.9" customHeight="1" x14ac:dyDescent="0.25">
      <c r="A75" s="136"/>
      <c r="E75" s="125"/>
      <c r="F75" s="24"/>
      <c r="G75" s="79"/>
      <c r="H75" s="22"/>
      <c r="I75" s="22"/>
      <c r="J75" s="22"/>
      <c r="K75" s="22"/>
    </row>
    <row r="76" spans="1:11" ht="12.6" customHeight="1" x14ac:dyDescent="0.25">
      <c r="A76" s="136"/>
      <c r="E76" s="125"/>
      <c r="F76" s="24"/>
      <c r="G76" s="79"/>
      <c r="H76" s="22"/>
      <c r="I76" s="22"/>
      <c r="J76" s="22"/>
      <c r="K76" s="22"/>
    </row>
    <row r="77" spans="1:11" ht="12.6" customHeight="1" x14ac:dyDescent="0.25">
      <c r="A77" s="136"/>
      <c r="E77" s="125"/>
      <c r="F77" s="24"/>
      <c r="G77" s="79"/>
      <c r="H77" s="22"/>
      <c r="I77" s="22"/>
      <c r="J77" s="22"/>
      <c r="K77" s="22"/>
    </row>
    <row r="78" spans="1:11" s="5" customFormat="1" ht="9.75" customHeight="1" x14ac:dyDescent="0.25">
      <c r="A78" s="42"/>
      <c r="B78" s="26"/>
      <c r="C78" s="26"/>
      <c r="D78" s="26"/>
      <c r="E78" s="128"/>
      <c r="F78" s="27"/>
      <c r="G78" s="80"/>
      <c r="H78" s="28"/>
      <c r="I78" s="28"/>
      <c r="J78" s="28"/>
      <c r="K78" s="28"/>
    </row>
    <row r="79" spans="1:11" s="5" customFormat="1" ht="13.9" customHeight="1" x14ac:dyDescent="0.25">
      <c r="A79" s="42"/>
      <c r="B79" s="104"/>
      <c r="C79" s="26"/>
      <c r="D79" s="26"/>
      <c r="E79" s="128"/>
      <c r="F79" s="27"/>
      <c r="G79" s="80"/>
      <c r="H79" s="28"/>
      <c r="I79" s="28"/>
      <c r="J79" s="28"/>
      <c r="K79" s="28"/>
    </row>
    <row r="80" spans="1:11" ht="12" customHeight="1" x14ac:dyDescent="0.25">
      <c r="A80" s="42"/>
      <c r="B80" s="106"/>
      <c r="C80" s="58"/>
      <c r="D80" s="58"/>
      <c r="E80" s="129"/>
      <c r="F80" s="18"/>
      <c r="G80" s="107"/>
      <c r="H80" s="22"/>
      <c r="I80" s="22"/>
      <c r="J80" s="22"/>
      <c r="K80" s="22"/>
    </row>
    <row r="81" spans="1:11" ht="12" customHeight="1" x14ac:dyDescent="0.25">
      <c r="A81" s="42"/>
      <c r="B81" s="106"/>
      <c r="C81" s="21"/>
      <c r="D81" s="21"/>
      <c r="E81" s="129"/>
      <c r="F81" s="18"/>
      <c r="G81" s="107"/>
      <c r="H81" s="22"/>
      <c r="I81" s="22"/>
      <c r="J81" s="22"/>
      <c r="K81" s="22"/>
    </row>
    <row r="82" spans="1:11" ht="12" customHeight="1" x14ac:dyDescent="0.25">
      <c r="A82" s="42"/>
      <c r="B82" s="106"/>
      <c r="C82" s="58"/>
      <c r="D82" s="58"/>
      <c r="E82" s="130"/>
      <c r="F82" s="108"/>
      <c r="G82" s="95"/>
      <c r="H82" s="22"/>
      <c r="I82" s="22"/>
      <c r="J82" s="22"/>
      <c r="K82" s="22"/>
    </row>
    <row r="83" spans="1:11" ht="12" customHeight="1" x14ac:dyDescent="0.25">
      <c r="A83" s="42"/>
      <c r="B83" s="106"/>
      <c r="C83" s="58"/>
      <c r="D83" s="58"/>
      <c r="E83" s="130"/>
      <c r="F83" s="108"/>
      <c r="G83" s="95"/>
      <c r="H83" s="22"/>
      <c r="I83" s="22"/>
      <c r="J83" s="22"/>
      <c r="K83" s="22"/>
    </row>
    <row r="84" spans="1:11" ht="12" customHeight="1" x14ac:dyDescent="0.25">
      <c r="A84" s="105"/>
      <c r="B84" s="106"/>
      <c r="C84" s="58"/>
      <c r="D84" s="58"/>
      <c r="E84" s="130"/>
      <c r="F84" s="108"/>
      <c r="G84" s="95"/>
      <c r="H84" s="22"/>
      <c r="I84" s="22"/>
      <c r="J84" s="22"/>
      <c r="K84" s="22"/>
    </row>
    <row r="85" spans="1:11" s="112" customFormat="1" ht="12" customHeight="1" x14ac:dyDescent="0.2">
      <c r="A85" s="105"/>
      <c r="B85" s="104"/>
      <c r="C85" s="58"/>
      <c r="D85" s="58"/>
      <c r="E85" s="131"/>
      <c r="F85" s="109"/>
      <c r="G85" s="110"/>
      <c r="H85" s="111"/>
      <c r="I85" s="111"/>
      <c r="J85" s="111"/>
      <c r="K85" s="111"/>
    </row>
    <row r="86" spans="1:11" s="112" customFormat="1" ht="12" customHeight="1" x14ac:dyDescent="0.2">
      <c r="A86" s="105"/>
      <c r="B86" s="2"/>
      <c r="C86" s="3"/>
      <c r="D86" s="3"/>
      <c r="E86" s="125"/>
      <c r="F86" s="109"/>
      <c r="G86" s="110"/>
      <c r="H86" s="111"/>
      <c r="I86" s="111"/>
      <c r="J86" s="111"/>
      <c r="K86" s="111"/>
    </row>
    <row r="87" spans="1:11" s="112" customFormat="1" ht="12" customHeight="1" x14ac:dyDescent="0.2">
      <c r="A87" s="105"/>
      <c r="B87" s="2"/>
      <c r="C87" s="3"/>
      <c r="D87" s="3"/>
      <c r="E87" s="125"/>
      <c r="F87" s="109"/>
      <c r="G87" s="110"/>
      <c r="H87" s="111"/>
      <c r="I87" s="111"/>
      <c r="J87" s="111"/>
      <c r="K87" s="111"/>
    </row>
    <row r="88" spans="1:11" s="12" customFormat="1" ht="16.149999999999999" customHeight="1" x14ac:dyDescent="0.25">
      <c r="A88" s="137"/>
      <c r="B88" s="113"/>
      <c r="C88" s="14"/>
      <c r="D88" s="14"/>
      <c r="E88" s="132"/>
      <c r="F88" s="9"/>
      <c r="G88" s="78"/>
      <c r="H88" s="11"/>
      <c r="I88" s="11"/>
      <c r="J88" s="11"/>
      <c r="K88" s="11"/>
    </row>
    <row r="89" spans="1:11" ht="9.75" customHeight="1" x14ac:dyDescent="0.25">
      <c r="A89" s="18"/>
      <c r="B89" s="19"/>
      <c r="C89" s="19"/>
      <c r="D89" s="19"/>
      <c r="E89" s="133"/>
      <c r="F89" s="20"/>
      <c r="G89" s="81"/>
      <c r="H89" s="22"/>
      <c r="I89" s="22"/>
      <c r="J89" s="22"/>
      <c r="K89" s="22"/>
    </row>
    <row r="90" spans="1:11" s="103" customFormat="1" ht="11.45" customHeight="1" x14ac:dyDescent="0.2">
      <c r="A90" s="134"/>
      <c r="B90" s="134"/>
      <c r="C90" s="58"/>
      <c r="D90" s="58"/>
      <c r="E90" s="140"/>
      <c r="F90" s="138"/>
      <c r="G90" s="139"/>
      <c r="H90" s="134"/>
      <c r="I90" s="134"/>
      <c r="J90" s="134"/>
      <c r="K90" s="134"/>
    </row>
    <row r="91" spans="1:11" ht="11.45" customHeight="1" x14ac:dyDescent="0.2">
      <c r="A91" s="22"/>
      <c r="B91" s="22"/>
      <c r="C91" s="21"/>
      <c r="D91" s="21"/>
      <c r="E91" s="141"/>
      <c r="F91" s="24"/>
      <c r="G91" s="79"/>
      <c r="H91" s="22"/>
      <c r="I91" s="22"/>
      <c r="J91" s="22"/>
      <c r="K91" s="22"/>
    </row>
    <row r="92" spans="1:11" ht="12.6" customHeight="1" x14ac:dyDescent="0.2">
      <c r="A92" s="22"/>
      <c r="E92" s="125"/>
      <c r="F92" s="24"/>
      <c r="G92" s="79"/>
      <c r="H92" s="22"/>
      <c r="I92" s="22"/>
      <c r="J92" s="22"/>
      <c r="K92" s="22"/>
    </row>
    <row r="93" spans="1:11" ht="13.15" customHeight="1" x14ac:dyDescent="0.2">
      <c r="A93" s="22"/>
      <c r="E93" s="125"/>
      <c r="F93" s="24"/>
      <c r="G93" s="79"/>
      <c r="H93" s="22"/>
      <c r="I93" s="22"/>
      <c r="J93" s="22"/>
      <c r="K93" s="22"/>
    </row>
    <row r="94" spans="1:11" ht="9.75" customHeight="1" x14ac:dyDescent="0.2">
      <c r="A94" s="22"/>
      <c r="B94" s="22"/>
      <c r="C94" s="21"/>
      <c r="D94" s="21"/>
      <c r="E94" s="126"/>
      <c r="F94" s="24"/>
      <c r="G94" s="79"/>
      <c r="H94" s="22"/>
      <c r="I94" s="22"/>
      <c r="J94" s="22"/>
      <c r="K94" s="22"/>
    </row>
    <row r="95" spans="1:11" ht="9.75" customHeight="1" x14ac:dyDescent="0.2">
      <c r="A95" s="22"/>
      <c r="B95" s="22"/>
      <c r="C95" s="21"/>
      <c r="D95" s="21"/>
      <c r="E95" s="126"/>
      <c r="F95" s="24"/>
      <c r="G95" s="79"/>
      <c r="H95" s="22"/>
      <c r="I95" s="22"/>
      <c r="J95" s="22"/>
      <c r="K95" s="22"/>
    </row>
    <row r="96" spans="1:11" ht="9.75" customHeight="1" x14ac:dyDescent="0.3">
      <c r="A96" s="25"/>
      <c r="B96" s="22"/>
      <c r="C96" s="21"/>
      <c r="D96" s="21"/>
      <c r="E96" s="126"/>
      <c r="F96" s="24"/>
      <c r="G96" s="79"/>
      <c r="H96" s="22"/>
      <c r="I96" s="22"/>
      <c r="J96" s="22"/>
      <c r="K96" s="22"/>
    </row>
    <row r="97" spans="1:11" s="5" customFormat="1" ht="9.75" customHeight="1" x14ac:dyDescent="0.25">
      <c r="A97" s="22"/>
      <c r="B97" s="22"/>
      <c r="C97" s="21"/>
      <c r="D97" s="21"/>
      <c r="E97" s="126"/>
      <c r="F97" s="24"/>
      <c r="G97" s="79"/>
      <c r="H97" s="28"/>
      <c r="I97" s="28"/>
      <c r="J97" s="28"/>
      <c r="K97" s="28"/>
    </row>
    <row r="98" spans="1:11" s="5" customFormat="1" ht="9.75" customHeight="1" x14ac:dyDescent="0.25">
      <c r="A98" s="22"/>
      <c r="B98" s="22"/>
      <c r="C98" s="21"/>
      <c r="D98" s="21"/>
      <c r="E98" s="126"/>
      <c r="F98" s="24"/>
      <c r="G98" s="79"/>
      <c r="H98" s="28"/>
      <c r="I98" s="28"/>
      <c r="J98" s="28"/>
      <c r="K98" s="28"/>
    </row>
    <row r="99" spans="1:11" s="6" customFormat="1" ht="9.75" customHeight="1" x14ac:dyDescent="0.2">
      <c r="A99" s="22"/>
      <c r="B99" s="22"/>
      <c r="C99" s="21"/>
      <c r="D99" s="21"/>
      <c r="E99" s="126"/>
      <c r="F99" s="24"/>
      <c r="G99" s="79"/>
      <c r="H99" s="10"/>
      <c r="I99" s="10"/>
      <c r="J99" s="10"/>
      <c r="K99" s="10"/>
    </row>
    <row r="100" spans="1:11" ht="9.75" customHeight="1" x14ac:dyDescent="0.2">
      <c r="A100" s="22"/>
      <c r="B100" s="22"/>
      <c r="C100" s="21"/>
      <c r="D100" s="21"/>
      <c r="E100" s="126"/>
      <c r="F100" s="24"/>
      <c r="G100" s="79"/>
      <c r="H100" s="22"/>
      <c r="I100" s="22"/>
      <c r="J100" s="22"/>
      <c r="K100" s="22"/>
    </row>
    <row r="101" spans="1:11" ht="9.75" customHeight="1" x14ac:dyDescent="0.2">
      <c r="A101" s="22"/>
      <c r="B101" s="22"/>
      <c r="C101" s="21"/>
      <c r="D101" s="21"/>
      <c r="E101" s="126"/>
      <c r="F101" s="24"/>
      <c r="G101" s="79"/>
      <c r="H101" s="22"/>
      <c r="I101" s="22"/>
      <c r="J101" s="22"/>
      <c r="K101" s="22"/>
    </row>
    <row r="102" spans="1:11" ht="9.75" customHeight="1" x14ac:dyDescent="0.2">
      <c r="A102" s="22"/>
      <c r="B102" s="22"/>
      <c r="C102" s="21"/>
      <c r="D102" s="21"/>
      <c r="E102" s="126"/>
      <c r="F102" s="24"/>
      <c r="G102" s="79"/>
      <c r="H102" s="22"/>
      <c r="I102" s="22"/>
      <c r="J102" s="22"/>
      <c r="K102" s="22"/>
    </row>
    <row r="103" spans="1:11" ht="9.75" customHeight="1" x14ac:dyDescent="0.2">
      <c r="A103" s="22"/>
      <c r="B103" s="22"/>
      <c r="C103" s="21"/>
      <c r="D103" s="21"/>
      <c r="E103" s="126"/>
      <c r="F103" s="24"/>
      <c r="G103" s="79"/>
      <c r="H103" s="22"/>
      <c r="I103" s="22"/>
      <c r="J103" s="22"/>
      <c r="K103" s="22"/>
    </row>
    <row r="104" spans="1:11" ht="9.75" customHeight="1" x14ac:dyDescent="0.2">
      <c r="A104" s="22"/>
      <c r="B104" s="22"/>
      <c r="C104" s="21"/>
      <c r="D104" s="21"/>
      <c r="E104" s="126"/>
      <c r="F104" s="24"/>
      <c r="G104" s="79"/>
      <c r="H104" s="22"/>
      <c r="I104" s="22"/>
      <c r="J104" s="22"/>
      <c r="K104" s="22"/>
    </row>
    <row r="105" spans="1:11" ht="9.75" customHeight="1" x14ac:dyDescent="0.2">
      <c r="A105" s="22"/>
      <c r="B105" s="22"/>
      <c r="C105" s="21"/>
      <c r="D105" s="21"/>
      <c r="E105" s="126"/>
      <c r="F105" s="24"/>
      <c r="G105" s="79"/>
      <c r="H105" s="22"/>
      <c r="I105" s="22"/>
      <c r="J105" s="22"/>
      <c r="K105" s="22"/>
    </row>
    <row r="106" spans="1:11" ht="9.75" customHeight="1" x14ac:dyDescent="0.2">
      <c r="A106" s="22"/>
      <c r="B106" s="22"/>
      <c r="C106" s="21"/>
      <c r="D106" s="21"/>
      <c r="E106" s="126"/>
      <c r="F106" s="24"/>
      <c r="G106" s="79"/>
      <c r="H106" s="22"/>
      <c r="I106" s="22"/>
      <c r="J106" s="22"/>
      <c r="K106" s="22"/>
    </row>
    <row r="107" spans="1:11" ht="9.75" customHeight="1" x14ac:dyDescent="0.2">
      <c r="A107" s="22"/>
      <c r="B107" s="22"/>
      <c r="C107" s="21"/>
      <c r="D107" s="21"/>
      <c r="E107" s="126"/>
      <c r="F107" s="24"/>
      <c r="G107" s="79"/>
      <c r="H107" s="22"/>
      <c r="I107" s="22"/>
      <c r="J107" s="22"/>
      <c r="K107" s="22"/>
    </row>
    <row r="108" spans="1:11" ht="9.75" customHeight="1" x14ac:dyDescent="0.2">
      <c r="A108" s="22"/>
      <c r="B108" s="22"/>
      <c r="C108" s="21"/>
      <c r="D108" s="21"/>
      <c r="E108" s="126"/>
      <c r="F108" s="24"/>
      <c r="G108" s="79"/>
      <c r="H108" s="22"/>
      <c r="I108" s="22"/>
      <c r="J108" s="22"/>
      <c r="K108" s="22"/>
    </row>
    <row r="109" spans="1:11" ht="9.75" customHeight="1" x14ac:dyDescent="0.2">
      <c r="A109" s="22"/>
      <c r="B109" s="22"/>
      <c r="C109" s="21"/>
      <c r="D109" s="21"/>
      <c r="E109" s="126"/>
      <c r="F109" s="24"/>
      <c r="G109" s="79"/>
      <c r="H109" s="22"/>
      <c r="I109" s="22"/>
      <c r="J109" s="22"/>
      <c r="K109" s="22"/>
    </row>
    <row r="110" spans="1:11" ht="9.75" customHeight="1" x14ac:dyDescent="0.2">
      <c r="A110" s="22"/>
      <c r="B110" s="22"/>
      <c r="C110" s="21"/>
      <c r="D110" s="21"/>
      <c r="E110" s="126"/>
      <c r="F110" s="24"/>
      <c r="G110" s="79"/>
      <c r="H110" s="22"/>
      <c r="I110" s="22"/>
      <c r="J110" s="22"/>
      <c r="K110" s="22"/>
    </row>
    <row r="111" spans="1:11" ht="9.75" customHeight="1" x14ac:dyDescent="0.2">
      <c r="A111" s="22"/>
      <c r="B111" s="22"/>
      <c r="C111" s="21"/>
      <c r="D111" s="21"/>
      <c r="E111" s="126"/>
      <c r="F111" s="24"/>
      <c r="G111" s="79"/>
      <c r="H111" s="22"/>
      <c r="I111" s="22"/>
      <c r="J111" s="22"/>
      <c r="K111" s="22"/>
    </row>
    <row r="112" spans="1:11" ht="9.75" customHeight="1" x14ac:dyDescent="0.2">
      <c r="A112" s="22"/>
      <c r="B112" s="22"/>
      <c r="C112" s="21"/>
      <c r="D112" s="21"/>
      <c r="E112" s="126"/>
      <c r="F112" s="24"/>
      <c r="G112" s="79"/>
      <c r="H112" s="22"/>
      <c r="I112" s="22"/>
      <c r="J112" s="22"/>
      <c r="K112" s="22"/>
    </row>
    <row r="113" spans="1:11" ht="9.75" customHeight="1" x14ac:dyDescent="0.2">
      <c r="A113" s="22"/>
      <c r="B113" s="22"/>
      <c r="C113" s="21"/>
      <c r="D113" s="21"/>
      <c r="E113" s="126"/>
      <c r="F113" s="24"/>
      <c r="G113" s="79"/>
      <c r="H113" s="22"/>
      <c r="I113" s="22"/>
      <c r="J113" s="22"/>
      <c r="K113" s="22"/>
    </row>
    <row r="114" spans="1:11" ht="9.75" customHeight="1" x14ac:dyDescent="0.2">
      <c r="A114" s="22"/>
      <c r="B114" s="22"/>
      <c r="C114" s="21"/>
      <c r="D114" s="21"/>
      <c r="E114" s="126"/>
      <c r="F114" s="24"/>
      <c r="G114" s="79"/>
      <c r="H114" s="22"/>
      <c r="I114" s="22"/>
      <c r="J114" s="22"/>
      <c r="K114" s="22"/>
    </row>
    <row r="115" spans="1:11" ht="9.75" customHeight="1" x14ac:dyDescent="0.2">
      <c r="A115" s="22"/>
      <c r="B115" s="22"/>
      <c r="C115" s="21"/>
      <c r="D115" s="21"/>
      <c r="E115" s="126"/>
      <c r="F115" s="24"/>
      <c r="G115" s="79"/>
      <c r="H115" s="22"/>
      <c r="I115" s="22"/>
      <c r="J115" s="22"/>
      <c r="K115" s="22"/>
    </row>
    <row r="116" spans="1:11" ht="9.75" customHeight="1" x14ac:dyDescent="0.2">
      <c r="A116" s="22"/>
      <c r="B116" s="22"/>
      <c r="C116" s="21"/>
      <c r="D116" s="21"/>
      <c r="E116" s="126"/>
      <c r="F116" s="24"/>
      <c r="G116" s="79"/>
      <c r="H116" s="22"/>
      <c r="I116" s="22"/>
      <c r="J116" s="22"/>
      <c r="K116" s="22"/>
    </row>
    <row r="117" spans="1:11" ht="9.75" customHeight="1" x14ac:dyDescent="0.2">
      <c r="A117" s="22"/>
      <c r="B117" s="22"/>
      <c r="C117" s="21"/>
      <c r="D117" s="21"/>
      <c r="E117" s="126"/>
      <c r="F117" s="24"/>
      <c r="G117" s="79"/>
      <c r="H117" s="22"/>
      <c r="I117" s="22"/>
      <c r="J117" s="22"/>
      <c r="K117" s="22"/>
    </row>
    <row r="118" spans="1:11" ht="9.75" customHeight="1" x14ac:dyDescent="0.2">
      <c r="A118" s="22"/>
      <c r="B118" s="22"/>
      <c r="C118" s="21"/>
      <c r="D118" s="21"/>
      <c r="E118" s="126"/>
      <c r="F118" s="24"/>
      <c r="G118" s="79"/>
      <c r="H118" s="22"/>
      <c r="I118" s="22"/>
      <c r="J118" s="22"/>
      <c r="K118" s="22"/>
    </row>
    <row r="119" spans="1:11" ht="9.75" customHeight="1" x14ac:dyDescent="0.2">
      <c r="A119" s="22"/>
      <c r="B119" s="22"/>
      <c r="C119" s="21"/>
      <c r="D119" s="21"/>
      <c r="E119" s="126"/>
      <c r="F119" s="24"/>
      <c r="G119" s="79"/>
      <c r="H119" s="22"/>
      <c r="I119" s="22"/>
      <c r="J119" s="22"/>
      <c r="K119" s="22"/>
    </row>
    <row r="120" spans="1:11" ht="9.75" customHeight="1" x14ac:dyDescent="0.2">
      <c r="A120" s="22"/>
      <c r="B120" s="22"/>
      <c r="C120" s="21"/>
      <c r="D120" s="21"/>
      <c r="E120" s="126"/>
      <c r="F120" s="24"/>
      <c r="G120" s="79"/>
      <c r="H120" s="22"/>
      <c r="I120" s="22"/>
      <c r="J120" s="22"/>
      <c r="K120" s="22"/>
    </row>
    <row r="121" spans="1:11" ht="9.75" customHeight="1" x14ac:dyDescent="0.2">
      <c r="A121" s="22"/>
      <c r="B121" s="22"/>
      <c r="C121" s="21"/>
      <c r="D121" s="21"/>
      <c r="E121" s="126"/>
      <c r="F121" s="24"/>
      <c r="G121" s="79"/>
      <c r="H121" s="22"/>
      <c r="I121" s="22"/>
      <c r="J121" s="22"/>
      <c r="K121" s="22"/>
    </row>
    <row r="122" spans="1:11" ht="9.75" customHeight="1" x14ac:dyDescent="0.2">
      <c r="A122" s="22"/>
      <c r="B122" s="22"/>
      <c r="C122" s="21"/>
      <c r="D122" s="21"/>
      <c r="E122" s="126"/>
      <c r="F122" s="24"/>
      <c r="G122" s="79"/>
      <c r="H122" s="22"/>
      <c r="I122" s="22"/>
      <c r="J122" s="22"/>
      <c r="K122" s="22"/>
    </row>
    <row r="123" spans="1:11" ht="9.75" customHeight="1" x14ac:dyDescent="0.2">
      <c r="A123" s="22"/>
      <c r="B123" s="22"/>
      <c r="C123" s="21"/>
      <c r="D123" s="21"/>
      <c r="E123" s="126"/>
      <c r="F123" s="24"/>
      <c r="G123" s="79"/>
      <c r="H123" s="22"/>
      <c r="I123" s="22"/>
      <c r="J123" s="22"/>
      <c r="K123" s="22"/>
    </row>
    <row r="124" spans="1:11" ht="9.75" customHeight="1" x14ac:dyDescent="0.2">
      <c r="A124" s="22"/>
      <c r="B124" s="22"/>
      <c r="C124" s="21"/>
      <c r="D124" s="21"/>
      <c r="E124" s="126"/>
      <c r="F124" s="24"/>
      <c r="G124" s="79"/>
      <c r="H124" s="22"/>
      <c r="I124" s="22"/>
      <c r="J124" s="22"/>
      <c r="K124" s="22"/>
    </row>
    <row r="125" spans="1:11" ht="9.75" customHeight="1" x14ac:dyDescent="0.2">
      <c r="A125" s="22"/>
      <c r="B125" s="22"/>
      <c r="C125" s="21"/>
      <c r="D125" s="21"/>
      <c r="E125" s="126"/>
      <c r="F125" s="24"/>
      <c r="G125" s="79"/>
      <c r="H125" s="22"/>
      <c r="I125" s="22"/>
      <c r="J125" s="22"/>
      <c r="K125" s="22"/>
    </row>
    <row r="126" spans="1:11" ht="9.75" customHeight="1" x14ac:dyDescent="0.2">
      <c r="A126" s="22"/>
      <c r="B126" s="22"/>
      <c r="C126" s="21"/>
      <c r="D126" s="21"/>
      <c r="E126" s="126"/>
      <c r="F126" s="24"/>
      <c r="G126" s="79"/>
      <c r="H126" s="22"/>
      <c r="I126" s="22"/>
      <c r="J126" s="22"/>
      <c r="K126" s="22"/>
    </row>
    <row r="127" spans="1:11" ht="9.75" customHeight="1" x14ac:dyDescent="0.2">
      <c r="A127" s="22"/>
      <c r="B127" s="22"/>
      <c r="C127" s="21"/>
      <c r="D127" s="21"/>
      <c r="E127" s="126"/>
      <c r="F127" s="24"/>
      <c r="G127" s="79"/>
      <c r="H127" s="22"/>
      <c r="I127" s="22"/>
      <c r="J127" s="22"/>
      <c r="K127" s="22"/>
    </row>
    <row r="128" spans="1:11" ht="9.75" customHeight="1" x14ac:dyDescent="0.2">
      <c r="A128" s="22"/>
      <c r="B128" s="22"/>
      <c r="C128" s="21"/>
      <c r="D128" s="21"/>
      <c r="E128" s="126"/>
      <c r="F128" s="24"/>
      <c r="G128" s="79"/>
      <c r="H128" s="22"/>
      <c r="I128" s="22"/>
      <c r="J128" s="22"/>
      <c r="K128" s="22"/>
    </row>
    <row r="129" spans="1:11" ht="9.75" customHeight="1" x14ac:dyDescent="0.2">
      <c r="A129" s="22"/>
      <c r="B129" s="22"/>
      <c r="C129" s="21"/>
      <c r="D129" s="21"/>
      <c r="E129" s="126"/>
      <c r="F129" s="24"/>
      <c r="G129" s="79"/>
      <c r="H129" s="22"/>
      <c r="I129" s="22"/>
      <c r="J129" s="22"/>
      <c r="K129" s="22"/>
    </row>
    <row r="130" spans="1:11" ht="9.75" customHeight="1" x14ac:dyDescent="0.2">
      <c r="A130" s="22"/>
      <c r="B130" s="22"/>
      <c r="C130" s="21"/>
      <c r="D130" s="21"/>
      <c r="E130" s="126"/>
      <c r="F130" s="24"/>
      <c r="G130" s="79"/>
      <c r="H130" s="22"/>
      <c r="I130" s="22"/>
      <c r="J130" s="22"/>
      <c r="K130" s="22"/>
    </row>
    <row r="131" spans="1:11" ht="9.75" customHeight="1" x14ac:dyDescent="0.2">
      <c r="A131" s="22"/>
      <c r="B131" s="22"/>
      <c r="C131" s="21"/>
      <c r="D131" s="21"/>
      <c r="E131" s="126"/>
      <c r="F131" s="24"/>
      <c r="G131" s="79"/>
      <c r="H131" s="22"/>
      <c r="I131" s="22"/>
      <c r="J131" s="22"/>
      <c r="K131" s="22"/>
    </row>
    <row r="132" spans="1:11" ht="9.75" customHeight="1" x14ac:dyDescent="0.2">
      <c r="A132" s="22"/>
      <c r="B132" s="22"/>
      <c r="C132" s="21"/>
      <c r="D132" s="21"/>
      <c r="E132" s="126"/>
      <c r="F132" s="24"/>
      <c r="G132" s="79"/>
      <c r="H132" s="22"/>
      <c r="I132" s="22"/>
      <c r="J132" s="22"/>
      <c r="K132" s="22"/>
    </row>
    <row r="133" spans="1:11" ht="9.75" customHeight="1" x14ac:dyDescent="0.2">
      <c r="A133" s="22"/>
      <c r="B133" s="22"/>
      <c r="C133" s="21"/>
      <c r="D133" s="21"/>
      <c r="E133" s="126"/>
      <c r="F133" s="24"/>
      <c r="G133" s="79"/>
      <c r="H133" s="22"/>
      <c r="I133" s="22"/>
      <c r="J133" s="22"/>
      <c r="K133" s="22"/>
    </row>
    <row r="134" spans="1:11" ht="9.75" customHeight="1" x14ac:dyDescent="0.2">
      <c r="A134" s="22"/>
      <c r="B134" s="22"/>
      <c r="C134" s="21"/>
      <c r="D134" s="21"/>
      <c r="E134" s="126"/>
      <c r="F134" s="24"/>
      <c r="G134" s="79"/>
      <c r="H134" s="22"/>
      <c r="I134" s="22"/>
      <c r="J134" s="22"/>
      <c r="K134" s="22"/>
    </row>
    <row r="135" spans="1:11" ht="9.75" customHeight="1" x14ac:dyDescent="0.2">
      <c r="A135" s="22"/>
      <c r="B135" s="22"/>
      <c r="C135" s="21"/>
      <c r="D135" s="21"/>
      <c r="E135" s="126"/>
      <c r="F135" s="24"/>
      <c r="G135" s="79"/>
      <c r="H135" s="22"/>
      <c r="I135" s="22"/>
      <c r="J135" s="22"/>
      <c r="K135" s="22"/>
    </row>
    <row r="136" spans="1:11" ht="9.75" customHeight="1" x14ac:dyDescent="0.2">
      <c r="A136" s="22"/>
      <c r="B136" s="22"/>
      <c r="C136" s="21"/>
      <c r="D136" s="21"/>
      <c r="E136" s="126"/>
      <c r="F136" s="24"/>
      <c r="G136" s="79"/>
      <c r="H136" s="22"/>
      <c r="I136" s="22"/>
      <c r="J136" s="22"/>
      <c r="K136" s="22"/>
    </row>
    <row r="137" spans="1:11" ht="9.75" customHeight="1" x14ac:dyDescent="0.2">
      <c r="A137" s="22"/>
      <c r="B137" s="22"/>
      <c r="C137" s="21"/>
      <c r="D137" s="21"/>
      <c r="E137" s="126"/>
      <c r="F137" s="24"/>
      <c r="G137" s="79"/>
      <c r="H137" s="22"/>
      <c r="I137" s="22"/>
      <c r="J137" s="22"/>
      <c r="K137" s="22"/>
    </row>
    <row r="138" spans="1:11" ht="9.75" customHeight="1" x14ac:dyDescent="0.2">
      <c r="A138" s="22"/>
      <c r="B138" s="22"/>
      <c r="C138" s="21"/>
      <c r="D138" s="21"/>
      <c r="E138" s="126"/>
      <c r="F138" s="24"/>
      <c r="G138" s="79"/>
      <c r="H138" s="22"/>
      <c r="I138" s="22"/>
      <c r="J138" s="22"/>
      <c r="K138" s="22"/>
    </row>
    <row r="139" spans="1:11" ht="9.75" customHeight="1" x14ac:dyDescent="0.2">
      <c r="A139" s="22"/>
      <c r="B139" s="22"/>
      <c r="C139" s="21"/>
      <c r="D139" s="21"/>
      <c r="E139" s="126"/>
      <c r="F139" s="24"/>
      <c r="G139" s="79"/>
      <c r="H139" s="22"/>
      <c r="I139" s="22"/>
      <c r="J139" s="22"/>
      <c r="K139" s="22"/>
    </row>
    <row r="140" spans="1:11" ht="9.75" customHeight="1" x14ac:dyDescent="0.2">
      <c r="A140" s="22"/>
      <c r="B140" s="22"/>
      <c r="C140" s="21"/>
      <c r="D140" s="21"/>
      <c r="E140" s="126"/>
      <c r="F140" s="24"/>
      <c r="G140" s="79"/>
      <c r="H140" s="22"/>
      <c r="I140" s="22"/>
      <c r="J140" s="22"/>
      <c r="K140" s="22"/>
    </row>
    <row r="141" spans="1:11" ht="9.75" customHeight="1" x14ac:dyDescent="0.2">
      <c r="A141" s="22"/>
      <c r="B141" s="22"/>
      <c r="C141" s="21"/>
      <c r="D141" s="21"/>
      <c r="E141" s="126"/>
      <c r="F141" s="24"/>
      <c r="G141" s="79"/>
      <c r="H141" s="22"/>
      <c r="I141" s="22"/>
      <c r="J141" s="22"/>
      <c r="K141" s="22"/>
    </row>
    <row r="142" spans="1:11" ht="9.75" customHeight="1" x14ac:dyDescent="0.2">
      <c r="A142" s="22"/>
      <c r="B142" s="22"/>
      <c r="C142" s="21"/>
      <c r="D142" s="21"/>
      <c r="E142" s="126"/>
      <c r="F142" s="24"/>
      <c r="G142" s="79"/>
      <c r="H142" s="22"/>
      <c r="I142" s="22"/>
      <c r="J142" s="22"/>
      <c r="K142" s="22"/>
    </row>
    <row r="143" spans="1:11" ht="9.75" customHeight="1" x14ac:dyDescent="0.2">
      <c r="A143" s="22"/>
      <c r="B143" s="22"/>
      <c r="C143" s="21"/>
      <c r="D143" s="21"/>
      <c r="E143" s="126"/>
      <c r="F143" s="24"/>
      <c r="G143" s="79"/>
      <c r="H143" s="22"/>
      <c r="I143" s="22"/>
      <c r="J143" s="22"/>
      <c r="K143" s="22"/>
    </row>
    <row r="144" spans="1:11" ht="9.75" customHeight="1" x14ac:dyDescent="0.2">
      <c r="A144" s="22"/>
      <c r="B144" s="22"/>
      <c r="C144" s="21"/>
      <c r="D144" s="21"/>
      <c r="E144" s="126"/>
      <c r="F144" s="24"/>
      <c r="G144" s="79"/>
      <c r="H144" s="22"/>
      <c r="I144" s="22"/>
      <c r="J144" s="22"/>
      <c r="K144" s="22"/>
    </row>
    <row r="145" spans="1:11" ht="9.75" customHeight="1" x14ac:dyDescent="0.2">
      <c r="A145" s="22"/>
      <c r="B145" s="22"/>
      <c r="C145" s="21"/>
      <c r="D145" s="21"/>
      <c r="E145" s="126"/>
      <c r="F145" s="24"/>
      <c r="G145" s="79"/>
      <c r="H145" s="22"/>
      <c r="I145" s="22"/>
      <c r="J145" s="22"/>
      <c r="K145" s="22"/>
    </row>
    <row r="146" spans="1:11" ht="9.75" customHeight="1" x14ac:dyDescent="0.2">
      <c r="A146" s="22"/>
      <c r="B146" s="22"/>
      <c r="C146" s="21"/>
      <c r="D146" s="21"/>
      <c r="E146" s="126"/>
      <c r="F146" s="24"/>
      <c r="G146" s="79"/>
      <c r="H146" s="22"/>
      <c r="I146" s="22"/>
      <c r="J146" s="22"/>
      <c r="K146" s="22"/>
    </row>
    <row r="147" spans="1:11" ht="9.75" customHeight="1" x14ac:dyDescent="0.2">
      <c r="A147" s="22"/>
      <c r="B147" s="22"/>
      <c r="C147" s="21"/>
      <c r="D147" s="21"/>
      <c r="E147" s="126"/>
      <c r="F147" s="24"/>
      <c r="G147" s="79"/>
      <c r="H147" s="22"/>
      <c r="I147" s="22"/>
      <c r="J147" s="22"/>
      <c r="K147" s="22"/>
    </row>
    <row r="148" spans="1:11" ht="9.75" customHeight="1" x14ac:dyDescent="0.2">
      <c r="A148" s="22"/>
      <c r="B148" s="22"/>
      <c r="C148" s="21"/>
      <c r="D148" s="21"/>
      <c r="E148" s="126"/>
      <c r="F148" s="24"/>
      <c r="G148" s="79"/>
      <c r="H148" s="22"/>
      <c r="I148" s="22"/>
      <c r="J148" s="22"/>
      <c r="K148" s="22"/>
    </row>
    <row r="149" spans="1:11" ht="9.75" customHeight="1" x14ac:dyDescent="0.2">
      <c r="A149" s="22"/>
      <c r="B149" s="22"/>
      <c r="C149" s="21"/>
      <c r="D149" s="21"/>
      <c r="E149" s="126"/>
      <c r="F149" s="24"/>
      <c r="G149" s="79"/>
      <c r="H149" s="22"/>
      <c r="I149" s="22"/>
      <c r="J149" s="22"/>
      <c r="K149" s="22"/>
    </row>
    <row r="150" spans="1:11" ht="9.75" customHeight="1" x14ac:dyDescent="0.2">
      <c r="A150" s="22"/>
      <c r="B150" s="22"/>
      <c r="C150" s="21"/>
      <c r="D150" s="21"/>
      <c r="E150" s="126"/>
      <c r="F150" s="24"/>
      <c r="G150" s="79"/>
      <c r="H150" s="22"/>
      <c r="I150" s="22"/>
      <c r="J150" s="22"/>
      <c r="K150" s="22"/>
    </row>
    <row r="151" spans="1:11" ht="9.75" customHeight="1" x14ac:dyDescent="0.2">
      <c r="A151" s="22"/>
      <c r="B151" s="22"/>
      <c r="C151" s="21"/>
      <c r="D151" s="21"/>
      <c r="E151" s="126"/>
      <c r="F151" s="24"/>
      <c r="G151" s="79"/>
      <c r="H151" s="22"/>
      <c r="I151" s="22"/>
      <c r="J151" s="22"/>
      <c r="K151" s="22"/>
    </row>
    <row r="152" spans="1:11" ht="9.75" customHeight="1" x14ac:dyDescent="0.2">
      <c r="A152" s="22"/>
      <c r="B152" s="22"/>
      <c r="C152" s="21"/>
      <c r="D152" s="21"/>
      <c r="E152" s="126"/>
      <c r="F152" s="24"/>
      <c r="G152" s="79"/>
      <c r="H152" s="22"/>
      <c r="I152" s="22"/>
      <c r="J152" s="22"/>
      <c r="K152" s="22"/>
    </row>
    <row r="153" spans="1:11" ht="9.75" customHeight="1" x14ac:dyDescent="0.2">
      <c r="A153" s="22"/>
      <c r="B153" s="22"/>
      <c r="C153" s="21"/>
      <c r="D153" s="21"/>
      <c r="E153" s="126"/>
      <c r="F153" s="24"/>
      <c r="G153" s="79"/>
      <c r="H153" s="22"/>
      <c r="I153" s="22"/>
      <c r="J153" s="22"/>
      <c r="K153" s="22"/>
    </row>
    <row r="154" spans="1:11" ht="9.75" customHeight="1" x14ac:dyDescent="0.2">
      <c r="A154" s="22"/>
      <c r="B154" s="22"/>
      <c r="C154" s="21"/>
      <c r="D154" s="21"/>
      <c r="E154" s="126"/>
      <c r="F154" s="24"/>
      <c r="G154" s="79"/>
      <c r="H154" s="22"/>
      <c r="I154" s="22"/>
      <c r="J154" s="22"/>
      <c r="K154" s="22"/>
    </row>
    <row r="155" spans="1:11" ht="9.75" customHeight="1" x14ac:dyDescent="0.2">
      <c r="A155" s="22"/>
      <c r="B155" s="22"/>
      <c r="C155" s="21"/>
      <c r="D155" s="21"/>
      <c r="E155" s="126"/>
      <c r="F155" s="24"/>
      <c r="G155" s="79"/>
      <c r="H155" s="22"/>
      <c r="I155" s="22"/>
      <c r="J155" s="22"/>
      <c r="K155" s="22"/>
    </row>
    <row r="156" spans="1:11" ht="9.75" customHeight="1" x14ac:dyDescent="0.2">
      <c r="A156" s="22"/>
      <c r="B156" s="22"/>
      <c r="C156" s="21"/>
      <c r="D156" s="21"/>
      <c r="E156" s="126"/>
      <c r="F156" s="24"/>
      <c r="G156" s="79"/>
      <c r="H156" s="22"/>
      <c r="I156" s="22"/>
      <c r="J156" s="22"/>
      <c r="K156" s="22"/>
    </row>
    <row r="157" spans="1:11" ht="9.75" customHeight="1" x14ac:dyDescent="0.2">
      <c r="A157" s="22"/>
      <c r="B157" s="22"/>
      <c r="C157" s="21"/>
      <c r="D157" s="21"/>
      <c r="E157" s="126"/>
      <c r="F157" s="24"/>
      <c r="G157" s="79"/>
      <c r="H157" s="22"/>
      <c r="I157" s="22"/>
      <c r="J157" s="22"/>
      <c r="K157" s="22"/>
    </row>
    <row r="158" spans="1:11" ht="9.75" customHeight="1" x14ac:dyDescent="0.2">
      <c r="A158" s="22"/>
      <c r="B158" s="22"/>
      <c r="C158" s="21"/>
      <c r="D158" s="21"/>
      <c r="E158" s="126"/>
      <c r="F158" s="24"/>
      <c r="G158" s="79"/>
      <c r="H158" s="22"/>
      <c r="I158" s="22"/>
      <c r="J158" s="22"/>
      <c r="K158" s="22"/>
    </row>
    <row r="159" spans="1:11" ht="9.75" customHeight="1" x14ac:dyDescent="0.2">
      <c r="A159" s="22"/>
      <c r="B159" s="22"/>
      <c r="C159" s="21"/>
      <c r="D159" s="21"/>
      <c r="E159" s="126"/>
      <c r="F159" s="24"/>
      <c r="G159" s="79"/>
      <c r="H159" s="22"/>
      <c r="I159" s="22"/>
      <c r="J159" s="22"/>
      <c r="K159" s="22"/>
    </row>
    <row r="160" spans="1:11" ht="9.75" customHeight="1" x14ac:dyDescent="0.2">
      <c r="A160" s="22"/>
      <c r="B160" s="22"/>
      <c r="C160" s="21"/>
      <c r="D160" s="21"/>
      <c r="E160" s="126"/>
      <c r="F160" s="24"/>
      <c r="G160" s="79"/>
      <c r="H160" s="22"/>
      <c r="I160" s="22"/>
      <c r="J160" s="22"/>
      <c r="K160" s="22"/>
    </row>
    <row r="161" spans="1:11" ht="9.75" customHeight="1" x14ac:dyDescent="0.2">
      <c r="A161" s="22"/>
      <c r="B161" s="22"/>
      <c r="C161" s="21"/>
      <c r="D161" s="21"/>
      <c r="E161" s="126"/>
      <c r="F161" s="24"/>
      <c r="G161" s="79"/>
      <c r="H161" s="22"/>
      <c r="I161" s="22"/>
      <c r="J161" s="22"/>
      <c r="K161" s="22"/>
    </row>
    <row r="162" spans="1:11" ht="9.75" customHeight="1" x14ac:dyDescent="0.2">
      <c r="A162" s="22"/>
      <c r="B162" s="22"/>
      <c r="C162" s="21"/>
      <c r="D162" s="21"/>
      <c r="E162" s="126"/>
      <c r="F162" s="24"/>
      <c r="G162" s="79"/>
      <c r="H162" s="22"/>
      <c r="I162" s="22"/>
      <c r="J162" s="22"/>
      <c r="K162" s="22"/>
    </row>
    <row r="163" spans="1:11" ht="9.75" customHeight="1" x14ac:dyDescent="0.2">
      <c r="A163" s="22"/>
      <c r="B163" s="22"/>
      <c r="C163" s="21"/>
      <c r="D163" s="21"/>
      <c r="E163" s="126"/>
      <c r="F163" s="24"/>
      <c r="G163" s="79"/>
      <c r="H163" s="22"/>
      <c r="I163" s="22"/>
      <c r="J163" s="22"/>
      <c r="K163" s="22"/>
    </row>
    <row r="164" spans="1:11" ht="9.75" customHeight="1" x14ac:dyDescent="0.2">
      <c r="A164" s="22"/>
      <c r="B164" s="22"/>
      <c r="C164" s="21"/>
      <c r="D164" s="21"/>
      <c r="E164" s="126"/>
      <c r="F164" s="24"/>
      <c r="G164" s="79"/>
      <c r="H164" s="22"/>
      <c r="I164" s="22"/>
      <c r="J164" s="22"/>
      <c r="K164" s="22"/>
    </row>
    <row r="165" spans="1:11" ht="9.75" customHeight="1" x14ac:dyDescent="0.2">
      <c r="A165" s="22"/>
      <c r="B165" s="22"/>
      <c r="C165" s="21"/>
      <c r="D165" s="21"/>
      <c r="E165" s="126"/>
      <c r="F165" s="24"/>
      <c r="G165" s="79"/>
      <c r="H165" s="22"/>
      <c r="I165" s="22"/>
      <c r="J165" s="22"/>
      <c r="K165" s="22"/>
    </row>
    <row r="166" spans="1:11" ht="9.75" customHeight="1" x14ac:dyDescent="0.2">
      <c r="A166" s="22"/>
      <c r="B166" s="22"/>
      <c r="C166" s="21"/>
      <c r="D166" s="21"/>
      <c r="E166" s="126"/>
      <c r="F166" s="24"/>
      <c r="G166" s="79"/>
      <c r="H166" s="22"/>
      <c r="I166" s="22"/>
      <c r="J166" s="22"/>
      <c r="K166" s="22"/>
    </row>
    <row r="167" spans="1:11" ht="9.75" customHeight="1" x14ac:dyDescent="0.2">
      <c r="A167" s="22"/>
      <c r="B167" s="22"/>
      <c r="C167" s="21"/>
      <c r="D167" s="21"/>
      <c r="E167" s="126"/>
      <c r="F167" s="24"/>
      <c r="G167" s="79"/>
      <c r="H167" s="22"/>
      <c r="I167" s="22"/>
      <c r="J167" s="22"/>
      <c r="K167" s="22"/>
    </row>
    <row r="168" spans="1:11" ht="9.75" customHeight="1" x14ac:dyDescent="0.2">
      <c r="A168" s="22"/>
      <c r="B168" s="22"/>
      <c r="C168" s="21"/>
      <c r="D168" s="21"/>
      <c r="E168" s="126"/>
      <c r="F168" s="24"/>
      <c r="G168" s="79"/>
      <c r="H168" s="22"/>
      <c r="I168" s="22"/>
      <c r="J168" s="22"/>
      <c r="K168" s="22"/>
    </row>
    <row r="169" spans="1:11" ht="9.75" customHeight="1" x14ac:dyDescent="0.2">
      <c r="A169" s="22"/>
      <c r="B169" s="22"/>
      <c r="C169" s="21"/>
      <c r="D169" s="21"/>
      <c r="E169" s="126"/>
      <c r="F169" s="24"/>
      <c r="G169" s="79"/>
      <c r="H169" s="22"/>
      <c r="I169" s="22"/>
      <c r="J169" s="22"/>
      <c r="K169" s="22"/>
    </row>
    <row r="170" spans="1:11" ht="9.75" customHeight="1" x14ac:dyDescent="0.2">
      <c r="A170" s="22"/>
      <c r="B170" s="22"/>
      <c r="C170" s="21"/>
      <c r="D170" s="21"/>
      <c r="E170" s="126"/>
      <c r="F170" s="24"/>
      <c r="G170" s="79"/>
      <c r="H170" s="22"/>
      <c r="I170" s="22"/>
      <c r="J170" s="22"/>
      <c r="K170" s="22"/>
    </row>
    <row r="171" spans="1:11" ht="9.75" customHeight="1" x14ac:dyDescent="0.2">
      <c r="A171" s="22"/>
      <c r="B171" s="22"/>
      <c r="C171" s="21"/>
      <c r="D171" s="21"/>
      <c r="E171" s="126"/>
      <c r="F171" s="24"/>
      <c r="G171" s="79"/>
      <c r="H171" s="22"/>
      <c r="I171" s="22"/>
      <c r="J171" s="22"/>
      <c r="K171" s="22"/>
    </row>
    <row r="172" spans="1:11" ht="9.75" customHeight="1" x14ac:dyDescent="0.2">
      <c r="A172" s="22"/>
      <c r="B172" s="22"/>
      <c r="C172" s="21"/>
      <c r="D172" s="21"/>
      <c r="E172" s="126"/>
      <c r="F172" s="24"/>
      <c r="G172" s="79"/>
      <c r="H172" s="22"/>
      <c r="I172" s="22"/>
      <c r="J172" s="22"/>
      <c r="K172" s="22"/>
    </row>
    <row r="173" spans="1:11" ht="9.75" customHeight="1" x14ac:dyDescent="0.2">
      <c r="A173" s="22"/>
      <c r="B173" s="22"/>
      <c r="C173" s="21"/>
      <c r="D173" s="21"/>
      <c r="E173" s="126"/>
      <c r="F173" s="24"/>
      <c r="G173" s="79"/>
      <c r="H173" s="22"/>
      <c r="I173" s="22"/>
      <c r="J173" s="22"/>
      <c r="K173" s="22"/>
    </row>
    <row r="174" spans="1:11" ht="9.75" customHeight="1" x14ac:dyDescent="0.2">
      <c r="A174" s="22"/>
      <c r="B174" s="22"/>
      <c r="C174" s="21"/>
      <c r="D174" s="21"/>
      <c r="E174" s="126"/>
      <c r="F174" s="24"/>
      <c r="G174" s="79"/>
      <c r="H174" s="22"/>
      <c r="I174" s="22"/>
      <c r="J174" s="22"/>
      <c r="K174" s="22"/>
    </row>
    <row r="175" spans="1:11" ht="9.75" customHeight="1" x14ac:dyDescent="0.2">
      <c r="A175" s="22"/>
      <c r="B175" s="22"/>
      <c r="C175" s="21"/>
      <c r="D175" s="21"/>
      <c r="E175" s="126"/>
      <c r="F175" s="24"/>
      <c r="G175" s="79"/>
      <c r="H175" s="22"/>
      <c r="I175" s="22"/>
      <c r="J175" s="22"/>
      <c r="K175" s="22"/>
    </row>
    <row r="176" spans="1:11" ht="9.75" customHeight="1" x14ac:dyDescent="0.2">
      <c r="A176" s="22"/>
      <c r="B176" s="22"/>
      <c r="C176" s="21"/>
      <c r="D176" s="21"/>
      <c r="E176" s="126"/>
      <c r="F176" s="24"/>
      <c r="G176" s="79"/>
      <c r="H176" s="22"/>
      <c r="I176" s="22"/>
      <c r="J176" s="22"/>
      <c r="K176" s="22"/>
    </row>
    <row r="177" spans="1:11" ht="9.75" customHeight="1" x14ac:dyDescent="0.2">
      <c r="A177" s="22"/>
      <c r="B177" s="22"/>
      <c r="C177" s="21"/>
      <c r="D177" s="21"/>
      <c r="E177" s="126"/>
      <c r="F177" s="24"/>
      <c r="G177" s="79"/>
      <c r="H177" s="22"/>
      <c r="I177" s="22"/>
      <c r="J177" s="22"/>
      <c r="K177" s="22"/>
    </row>
    <row r="178" spans="1:11" ht="9.75" customHeight="1" x14ac:dyDescent="0.2">
      <c r="A178" s="22"/>
      <c r="B178" s="22"/>
      <c r="C178" s="21"/>
      <c r="D178" s="21"/>
      <c r="E178" s="126"/>
      <c r="F178" s="24"/>
      <c r="G178" s="79"/>
      <c r="H178" s="22"/>
      <c r="I178" s="22"/>
      <c r="J178" s="22"/>
      <c r="K178" s="22"/>
    </row>
    <row r="179" spans="1:11" ht="9.75" customHeight="1" x14ac:dyDescent="0.2">
      <c r="A179" s="22"/>
      <c r="B179" s="22"/>
      <c r="C179" s="21"/>
      <c r="D179" s="21"/>
      <c r="E179" s="126"/>
      <c r="F179" s="24"/>
      <c r="G179" s="79"/>
      <c r="H179" s="22"/>
      <c r="I179" s="22"/>
      <c r="J179" s="22"/>
      <c r="K179" s="22"/>
    </row>
    <row r="180" spans="1:11" ht="9.75" customHeight="1" x14ac:dyDescent="0.2">
      <c r="A180" s="22"/>
      <c r="B180" s="22"/>
      <c r="C180" s="21"/>
      <c r="D180" s="21"/>
      <c r="E180" s="126"/>
      <c r="F180" s="24"/>
      <c r="G180" s="79"/>
      <c r="H180" s="22"/>
      <c r="I180" s="22"/>
      <c r="J180" s="22"/>
      <c r="K180" s="22"/>
    </row>
    <row r="181" spans="1:11" ht="9.75" customHeight="1" x14ac:dyDescent="0.2">
      <c r="A181" s="22"/>
      <c r="B181" s="22"/>
      <c r="C181" s="21"/>
      <c r="D181" s="21"/>
      <c r="E181" s="126"/>
      <c r="F181" s="24"/>
      <c r="G181" s="79"/>
      <c r="H181" s="22"/>
      <c r="I181" s="22"/>
      <c r="J181" s="22"/>
      <c r="K181" s="22"/>
    </row>
    <row r="182" spans="1:11" ht="9.75" customHeight="1" x14ac:dyDescent="0.2">
      <c r="A182" s="22"/>
      <c r="B182" s="22"/>
      <c r="C182" s="21"/>
      <c r="D182" s="21"/>
      <c r="E182" s="126"/>
      <c r="F182" s="24"/>
      <c r="G182" s="79"/>
      <c r="H182" s="22"/>
      <c r="I182" s="22"/>
      <c r="J182" s="22"/>
      <c r="K182" s="22"/>
    </row>
    <row r="183" spans="1:11" ht="9.75" customHeight="1" x14ac:dyDescent="0.2">
      <c r="A183" s="22"/>
      <c r="B183" s="22"/>
      <c r="C183" s="21"/>
      <c r="D183" s="21"/>
      <c r="E183" s="126"/>
      <c r="F183" s="24"/>
      <c r="G183" s="79"/>
      <c r="H183" s="22"/>
      <c r="I183" s="22"/>
      <c r="J183" s="22"/>
      <c r="K183" s="22"/>
    </row>
    <row r="184" spans="1:11" ht="9.75" customHeight="1" x14ac:dyDescent="0.2">
      <c r="A184" s="22"/>
      <c r="B184" s="22"/>
      <c r="C184" s="21"/>
      <c r="D184" s="21"/>
      <c r="E184" s="126"/>
      <c r="F184" s="24"/>
      <c r="G184" s="79"/>
      <c r="H184" s="22"/>
      <c r="I184" s="22"/>
      <c r="J184" s="22"/>
      <c r="K184" s="22"/>
    </row>
    <row r="185" spans="1:11" ht="9.75" customHeight="1" x14ac:dyDescent="0.2">
      <c r="A185" s="22"/>
      <c r="B185" s="22"/>
      <c r="C185" s="21"/>
      <c r="D185" s="21"/>
      <c r="E185" s="126"/>
      <c r="F185" s="24"/>
      <c r="G185" s="79"/>
      <c r="H185" s="22"/>
      <c r="I185" s="22"/>
      <c r="J185" s="22"/>
      <c r="K185" s="22"/>
    </row>
    <row r="186" spans="1:11" ht="9.75" customHeight="1" x14ac:dyDescent="0.2">
      <c r="A186" s="22"/>
      <c r="B186" s="22"/>
      <c r="C186" s="21"/>
      <c r="D186" s="21"/>
      <c r="E186" s="126"/>
      <c r="F186" s="24"/>
      <c r="G186" s="79"/>
      <c r="H186" s="22"/>
      <c r="I186" s="22"/>
      <c r="J186" s="22"/>
      <c r="K186" s="22"/>
    </row>
    <row r="187" spans="1:11" ht="9.75" customHeight="1" x14ac:dyDescent="0.2">
      <c r="A187" s="22"/>
      <c r="B187" s="22"/>
      <c r="C187" s="21"/>
      <c r="D187" s="21"/>
      <c r="E187" s="126"/>
      <c r="F187" s="24"/>
      <c r="G187" s="79"/>
      <c r="H187" s="22"/>
      <c r="I187" s="22"/>
      <c r="J187" s="22"/>
      <c r="K187" s="22"/>
    </row>
    <row r="188" spans="1:11" ht="9.75" customHeight="1" x14ac:dyDescent="0.2">
      <c r="A188" s="22"/>
      <c r="B188" s="22"/>
      <c r="C188" s="21"/>
      <c r="D188" s="21"/>
      <c r="E188" s="126"/>
      <c r="F188" s="24"/>
      <c r="G188" s="79"/>
      <c r="H188" s="22"/>
      <c r="I188" s="22"/>
      <c r="J188" s="22"/>
      <c r="K188" s="22"/>
    </row>
    <row r="189" spans="1:11" ht="9.75" customHeight="1" x14ac:dyDescent="0.2">
      <c r="A189" s="22"/>
      <c r="B189" s="22"/>
      <c r="C189" s="21"/>
      <c r="D189" s="21"/>
      <c r="E189" s="126"/>
      <c r="F189" s="24"/>
      <c r="G189" s="79"/>
      <c r="H189" s="22"/>
      <c r="I189" s="22"/>
      <c r="J189" s="22"/>
      <c r="K189" s="22"/>
    </row>
    <row r="190" spans="1:11" ht="9.75" customHeight="1" x14ac:dyDescent="0.2">
      <c r="A190" s="22"/>
      <c r="B190" s="22"/>
      <c r="C190" s="21"/>
      <c r="D190" s="21"/>
      <c r="E190" s="126"/>
      <c r="F190" s="24"/>
      <c r="G190" s="79"/>
      <c r="H190" s="22"/>
      <c r="I190" s="22"/>
      <c r="J190" s="22"/>
      <c r="K190" s="22"/>
    </row>
    <row r="191" spans="1:11" ht="9.75" customHeight="1" x14ac:dyDescent="0.2">
      <c r="A191" s="22"/>
      <c r="B191" s="22"/>
      <c r="C191" s="21"/>
      <c r="D191" s="21"/>
      <c r="E191" s="126"/>
      <c r="F191" s="24"/>
      <c r="G191" s="79"/>
      <c r="H191" s="22"/>
      <c r="I191" s="22"/>
      <c r="J191" s="22"/>
      <c r="K191" s="22"/>
    </row>
    <row r="192" spans="1:11" ht="9.75" customHeight="1" x14ac:dyDescent="0.2">
      <c r="A192" s="22"/>
      <c r="B192" s="22"/>
      <c r="C192" s="21"/>
      <c r="D192" s="21"/>
      <c r="E192" s="126"/>
      <c r="F192" s="24"/>
      <c r="G192" s="79"/>
      <c r="H192" s="22"/>
      <c r="I192" s="22"/>
      <c r="J192" s="22"/>
      <c r="K192" s="22"/>
    </row>
    <row r="193" spans="1:11" ht="9.75" customHeight="1" x14ac:dyDescent="0.2">
      <c r="A193" s="22"/>
      <c r="B193" s="22"/>
      <c r="C193" s="21"/>
      <c r="D193" s="21"/>
      <c r="E193" s="126"/>
      <c r="F193" s="24"/>
      <c r="G193" s="79"/>
      <c r="H193" s="22"/>
      <c r="I193" s="22"/>
      <c r="J193" s="22"/>
      <c r="K193" s="22"/>
    </row>
    <row r="194" spans="1:11" ht="9.75" customHeight="1" x14ac:dyDescent="0.2">
      <c r="A194" s="22"/>
      <c r="B194" s="22"/>
      <c r="C194" s="21"/>
      <c r="D194" s="21"/>
      <c r="E194" s="126"/>
      <c r="F194" s="24"/>
      <c r="G194" s="79"/>
      <c r="H194" s="22"/>
      <c r="I194" s="22"/>
      <c r="J194" s="22"/>
      <c r="K194" s="22"/>
    </row>
    <row r="195" spans="1:11" ht="9.75" customHeight="1" x14ac:dyDescent="0.2">
      <c r="A195" s="22"/>
      <c r="B195" s="22"/>
      <c r="C195" s="21"/>
      <c r="D195" s="21"/>
      <c r="E195" s="126"/>
      <c r="F195" s="24"/>
      <c r="G195" s="79"/>
      <c r="H195" s="22"/>
      <c r="I195" s="22"/>
      <c r="J195" s="22"/>
      <c r="K195" s="22"/>
    </row>
    <row r="196" spans="1:11" ht="9.75" customHeight="1" x14ac:dyDescent="0.2">
      <c r="A196" s="22"/>
      <c r="B196" s="22"/>
      <c r="C196" s="21"/>
      <c r="D196" s="21"/>
      <c r="E196" s="126"/>
      <c r="F196" s="24"/>
      <c r="G196" s="79"/>
      <c r="H196" s="22"/>
      <c r="I196" s="22"/>
      <c r="J196" s="22"/>
      <c r="K196" s="22"/>
    </row>
    <row r="197" spans="1:11" ht="9.75" customHeight="1" x14ac:dyDescent="0.2">
      <c r="A197" s="22"/>
      <c r="B197" s="22"/>
      <c r="C197" s="21"/>
      <c r="D197" s="21"/>
      <c r="E197" s="126"/>
      <c r="F197" s="24"/>
      <c r="G197" s="79"/>
      <c r="H197" s="22"/>
      <c r="I197" s="22"/>
      <c r="J197" s="22"/>
      <c r="K197" s="22"/>
    </row>
    <row r="198" spans="1:11" ht="9.75" customHeight="1" x14ac:dyDescent="0.2">
      <c r="A198" s="22"/>
      <c r="B198" s="22"/>
      <c r="C198" s="21"/>
      <c r="D198" s="21"/>
      <c r="E198" s="126"/>
      <c r="F198" s="24"/>
      <c r="G198" s="79"/>
      <c r="H198" s="22"/>
      <c r="I198" s="22"/>
      <c r="J198" s="22"/>
      <c r="K198" s="22"/>
    </row>
    <row r="199" spans="1:11" ht="9.75" customHeight="1" x14ac:dyDescent="0.2">
      <c r="A199" s="22"/>
      <c r="B199" s="22"/>
      <c r="C199" s="21"/>
      <c r="D199" s="21"/>
      <c r="E199" s="126"/>
      <c r="F199" s="24"/>
      <c r="G199" s="79"/>
      <c r="H199" s="22"/>
      <c r="I199" s="22"/>
      <c r="J199" s="22"/>
      <c r="K199" s="22"/>
    </row>
    <row r="200" spans="1:11" ht="9.75" customHeight="1" x14ac:dyDescent="0.2">
      <c r="A200" s="22"/>
      <c r="B200" s="22"/>
      <c r="C200" s="21"/>
      <c r="D200" s="21"/>
      <c r="E200" s="126"/>
      <c r="F200" s="24"/>
      <c r="G200" s="79"/>
      <c r="H200" s="22"/>
      <c r="I200" s="22"/>
      <c r="J200" s="22"/>
      <c r="K200" s="22"/>
    </row>
    <row r="201" spans="1:11" ht="9.75" customHeight="1" x14ac:dyDescent="0.2">
      <c r="A201" s="22"/>
      <c r="B201" s="22"/>
      <c r="C201" s="21"/>
      <c r="D201" s="21"/>
      <c r="E201" s="126"/>
      <c r="F201" s="24"/>
      <c r="G201" s="79"/>
      <c r="H201" s="22"/>
      <c r="I201" s="22"/>
      <c r="J201" s="22"/>
      <c r="K201" s="22"/>
    </row>
    <row r="202" spans="1:11" ht="9.75" customHeight="1" x14ac:dyDescent="0.2">
      <c r="A202" s="22"/>
      <c r="B202" s="22"/>
      <c r="C202" s="21"/>
      <c r="D202" s="21"/>
      <c r="E202" s="126"/>
      <c r="F202" s="24"/>
      <c r="G202" s="79"/>
      <c r="H202" s="22"/>
      <c r="I202" s="22"/>
      <c r="J202" s="22"/>
      <c r="K202" s="22"/>
    </row>
    <row r="203" spans="1:11" ht="9.75" customHeight="1" x14ac:dyDescent="0.2">
      <c r="A203" s="22"/>
      <c r="B203" s="22"/>
      <c r="C203" s="21"/>
      <c r="D203" s="21"/>
      <c r="E203" s="126"/>
      <c r="F203" s="24"/>
      <c r="G203" s="79"/>
      <c r="H203" s="22"/>
      <c r="I203" s="22"/>
      <c r="J203" s="22"/>
      <c r="K203" s="22"/>
    </row>
    <row r="204" spans="1:11" ht="9.75" customHeight="1" x14ac:dyDescent="0.2">
      <c r="A204" s="22"/>
      <c r="B204" s="22"/>
      <c r="C204" s="21"/>
      <c r="D204" s="21"/>
      <c r="E204" s="126"/>
      <c r="F204" s="24"/>
      <c r="G204" s="79"/>
      <c r="H204" s="22"/>
      <c r="I204" s="22"/>
      <c r="J204" s="22"/>
      <c r="K204" s="22"/>
    </row>
    <row r="205" spans="1:11" ht="9.75" customHeight="1" x14ac:dyDescent="0.2">
      <c r="A205" s="22"/>
      <c r="B205" s="22"/>
      <c r="C205" s="21"/>
      <c r="D205" s="21"/>
      <c r="E205" s="126"/>
      <c r="F205" s="24"/>
      <c r="G205" s="79"/>
      <c r="H205" s="22"/>
      <c r="I205" s="22"/>
      <c r="J205" s="22"/>
      <c r="K205" s="22"/>
    </row>
    <row r="206" spans="1:11" ht="9.75" customHeight="1" x14ac:dyDescent="0.2">
      <c r="A206" s="22"/>
      <c r="B206" s="22"/>
      <c r="C206" s="21"/>
      <c r="D206" s="21"/>
      <c r="E206" s="126"/>
      <c r="F206" s="24"/>
      <c r="G206" s="79"/>
      <c r="H206" s="22"/>
      <c r="I206" s="22"/>
      <c r="J206" s="22"/>
      <c r="K206" s="22"/>
    </row>
    <row r="207" spans="1:11" ht="9.75" customHeight="1" x14ac:dyDescent="0.2">
      <c r="A207" s="22"/>
      <c r="B207" s="22"/>
      <c r="C207" s="21"/>
      <c r="D207" s="21"/>
      <c r="E207" s="126"/>
      <c r="F207" s="24"/>
      <c r="G207" s="79"/>
      <c r="H207" s="22"/>
      <c r="I207" s="22"/>
      <c r="J207" s="22"/>
      <c r="K207" s="22"/>
    </row>
    <row r="208" spans="1:11" ht="9.75" customHeight="1" x14ac:dyDescent="0.2">
      <c r="A208" s="22"/>
      <c r="B208" s="22"/>
      <c r="C208" s="21"/>
      <c r="D208" s="21"/>
      <c r="E208" s="126"/>
      <c r="F208" s="24"/>
      <c r="G208" s="79"/>
      <c r="H208" s="22"/>
      <c r="I208" s="22"/>
      <c r="J208" s="22"/>
      <c r="K208" s="22"/>
    </row>
    <row r="209" spans="1:11" ht="9.75" customHeight="1" x14ac:dyDescent="0.2">
      <c r="A209" s="22"/>
      <c r="B209" s="22"/>
      <c r="C209" s="21"/>
      <c r="D209" s="21"/>
      <c r="E209" s="126"/>
      <c r="F209" s="24"/>
      <c r="G209" s="79"/>
      <c r="H209" s="22"/>
      <c r="I209" s="22"/>
      <c r="J209" s="22"/>
      <c r="K209" s="22"/>
    </row>
    <row r="210" spans="1:11" ht="9.75" customHeight="1" x14ac:dyDescent="0.2">
      <c r="A210" s="22"/>
      <c r="B210" s="22"/>
      <c r="C210" s="21"/>
      <c r="D210" s="21"/>
      <c r="E210" s="126"/>
      <c r="F210" s="24"/>
      <c r="G210" s="79"/>
      <c r="H210" s="22"/>
      <c r="I210" s="22"/>
      <c r="J210" s="22"/>
      <c r="K210" s="22"/>
    </row>
    <row r="211" spans="1:11" ht="9.75" customHeight="1" x14ac:dyDescent="0.2">
      <c r="A211" s="22"/>
      <c r="B211" s="22"/>
      <c r="C211" s="21"/>
      <c r="D211" s="21"/>
      <c r="E211" s="126"/>
      <c r="F211" s="24"/>
      <c r="G211" s="79"/>
      <c r="H211" s="22"/>
      <c r="I211" s="22"/>
      <c r="J211" s="22"/>
      <c r="K211" s="22"/>
    </row>
    <row r="212" spans="1:11" ht="9.75" customHeight="1" x14ac:dyDescent="0.2">
      <c r="A212" s="22"/>
      <c r="B212" s="22"/>
      <c r="C212" s="21"/>
      <c r="D212" s="21"/>
      <c r="E212" s="126"/>
      <c r="F212" s="24"/>
      <c r="G212" s="79"/>
      <c r="H212" s="22"/>
      <c r="I212" s="22"/>
      <c r="J212" s="22"/>
      <c r="K212" s="22"/>
    </row>
    <row r="213" spans="1:11" ht="9.75" customHeight="1" x14ac:dyDescent="0.2">
      <c r="A213" s="22"/>
      <c r="B213" s="22"/>
      <c r="C213" s="21"/>
      <c r="D213" s="21"/>
      <c r="E213" s="126"/>
      <c r="F213" s="24"/>
      <c r="G213" s="79"/>
      <c r="H213" s="22"/>
      <c r="I213" s="22"/>
      <c r="J213" s="22"/>
      <c r="K213" s="22"/>
    </row>
    <row r="214" spans="1:11" ht="9.75" customHeight="1" x14ac:dyDescent="0.2">
      <c r="A214" s="22"/>
      <c r="B214" s="22"/>
      <c r="C214" s="21"/>
      <c r="D214" s="21"/>
      <c r="E214" s="126"/>
      <c r="F214" s="24"/>
      <c r="G214" s="79"/>
      <c r="H214" s="22"/>
      <c r="I214" s="22"/>
      <c r="J214" s="22"/>
      <c r="K214" s="22"/>
    </row>
    <row r="215" spans="1:11" ht="9.75" customHeight="1" x14ac:dyDescent="0.2">
      <c r="A215" s="22"/>
      <c r="B215" s="22"/>
      <c r="C215" s="21"/>
      <c r="D215" s="21"/>
      <c r="E215" s="126"/>
      <c r="F215" s="24"/>
      <c r="G215" s="79"/>
      <c r="H215" s="22"/>
      <c r="I215" s="22"/>
      <c r="J215" s="22"/>
      <c r="K215" s="22"/>
    </row>
    <row r="216" spans="1:11" ht="9.75" customHeight="1" x14ac:dyDescent="0.2">
      <c r="A216" s="22"/>
      <c r="B216" s="22"/>
      <c r="C216" s="21"/>
      <c r="D216" s="21"/>
      <c r="E216" s="126"/>
      <c r="F216" s="24"/>
      <c r="G216" s="79"/>
      <c r="H216" s="22"/>
      <c r="I216" s="22"/>
      <c r="J216" s="22"/>
      <c r="K216" s="22"/>
    </row>
    <row r="217" spans="1:11" ht="9.75" customHeight="1" x14ac:dyDescent="0.2">
      <c r="A217" s="22"/>
      <c r="B217" s="22"/>
      <c r="C217" s="21"/>
      <c r="D217" s="21"/>
      <c r="E217" s="126"/>
      <c r="F217" s="24"/>
      <c r="G217" s="79"/>
      <c r="H217" s="22"/>
      <c r="I217" s="22"/>
      <c r="J217" s="22"/>
      <c r="K217" s="22"/>
    </row>
    <row r="218" spans="1:11" ht="9.75" customHeight="1" x14ac:dyDescent="0.2">
      <c r="A218" s="22"/>
      <c r="B218" s="22"/>
      <c r="C218" s="21"/>
      <c r="D218" s="21"/>
      <c r="E218" s="126"/>
      <c r="F218" s="24"/>
      <c r="G218" s="79"/>
      <c r="H218" s="22"/>
      <c r="I218" s="22"/>
      <c r="J218" s="22"/>
      <c r="K218" s="22"/>
    </row>
    <row r="219" spans="1:11" ht="9.75" customHeight="1" x14ac:dyDescent="0.2">
      <c r="A219" s="22"/>
      <c r="B219" s="22"/>
      <c r="C219" s="21"/>
      <c r="D219" s="21"/>
      <c r="E219" s="126"/>
      <c r="F219" s="24"/>
      <c r="G219" s="79"/>
      <c r="H219" s="22"/>
      <c r="I219" s="22"/>
      <c r="J219" s="22"/>
      <c r="K219" s="22"/>
    </row>
    <row r="220" spans="1:11" ht="9.75" customHeight="1" x14ac:dyDescent="0.2">
      <c r="A220" s="22"/>
      <c r="B220" s="22"/>
      <c r="C220" s="21"/>
      <c r="D220" s="21"/>
      <c r="E220" s="126"/>
      <c r="F220" s="24"/>
      <c r="G220" s="79"/>
      <c r="H220" s="22"/>
      <c r="I220" s="22"/>
      <c r="J220" s="22"/>
      <c r="K220" s="22"/>
    </row>
    <row r="221" spans="1:11" ht="9.75" customHeight="1" x14ac:dyDescent="0.2">
      <c r="A221" s="22"/>
      <c r="B221" s="22"/>
      <c r="C221" s="21"/>
      <c r="D221" s="21"/>
      <c r="E221" s="126"/>
      <c r="F221" s="24"/>
      <c r="G221" s="79"/>
      <c r="H221" s="22"/>
      <c r="I221" s="22"/>
      <c r="J221" s="22"/>
      <c r="K221" s="22"/>
    </row>
    <row r="222" spans="1:11" ht="9.75" customHeight="1" x14ac:dyDescent="0.2">
      <c r="A222" s="22"/>
      <c r="B222" s="22"/>
      <c r="C222" s="21"/>
      <c r="D222" s="21"/>
      <c r="E222" s="126"/>
      <c r="F222" s="24"/>
      <c r="G222" s="79"/>
      <c r="H222" s="22"/>
      <c r="I222" s="22"/>
      <c r="J222" s="22"/>
      <c r="K222" s="22"/>
    </row>
    <row r="223" spans="1:11" ht="9.75" customHeight="1" x14ac:dyDescent="0.2">
      <c r="A223" s="22"/>
      <c r="B223" s="22"/>
      <c r="C223" s="21"/>
      <c r="D223" s="21"/>
      <c r="E223" s="126"/>
      <c r="F223" s="24"/>
      <c r="G223" s="79"/>
      <c r="H223" s="22"/>
      <c r="I223" s="22"/>
      <c r="J223" s="22"/>
      <c r="K223" s="22"/>
    </row>
    <row r="224" spans="1:11" ht="9.75" customHeight="1" x14ac:dyDescent="0.2">
      <c r="A224" s="22"/>
      <c r="B224" s="22"/>
      <c r="C224" s="21"/>
      <c r="D224" s="21"/>
      <c r="E224" s="126"/>
      <c r="F224" s="24"/>
      <c r="G224" s="79"/>
      <c r="H224" s="22"/>
      <c r="I224" s="22"/>
      <c r="J224" s="22"/>
      <c r="K224" s="22"/>
    </row>
    <row r="225" spans="1:11" ht="9.75" customHeight="1" x14ac:dyDescent="0.2">
      <c r="A225" s="22"/>
      <c r="B225" s="22"/>
      <c r="C225" s="21"/>
      <c r="D225" s="21"/>
      <c r="E225" s="126"/>
      <c r="F225" s="24"/>
      <c r="G225" s="79"/>
      <c r="H225" s="22"/>
      <c r="I225" s="22"/>
      <c r="J225" s="22"/>
      <c r="K225" s="22"/>
    </row>
    <row r="226" spans="1:11" ht="9.75" customHeight="1" x14ac:dyDescent="0.2">
      <c r="A226" s="22"/>
      <c r="B226" s="22"/>
      <c r="C226" s="21"/>
      <c r="D226" s="21"/>
      <c r="E226" s="126"/>
      <c r="F226" s="24"/>
      <c r="G226" s="79"/>
      <c r="H226" s="22"/>
      <c r="I226" s="22"/>
      <c r="J226" s="22"/>
      <c r="K226" s="22"/>
    </row>
    <row r="227" spans="1:11" ht="9.75" customHeight="1" x14ac:dyDescent="0.2">
      <c r="A227" s="22"/>
      <c r="B227" s="22"/>
      <c r="C227" s="21"/>
      <c r="D227" s="21"/>
      <c r="E227" s="126"/>
      <c r="F227" s="24"/>
      <c r="G227" s="79"/>
      <c r="H227" s="22"/>
      <c r="I227" s="22"/>
      <c r="J227" s="22"/>
      <c r="K227" s="22"/>
    </row>
    <row r="228" spans="1:11" ht="9.75" customHeight="1" x14ac:dyDescent="0.2">
      <c r="A228" s="22"/>
      <c r="B228" s="22"/>
      <c r="C228" s="21"/>
      <c r="D228" s="21"/>
      <c r="E228" s="126"/>
      <c r="F228" s="24"/>
      <c r="G228" s="79"/>
      <c r="H228" s="22"/>
      <c r="I228" s="22"/>
      <c r="J228" s="22"/>
      <c r="K228" s="22"/>
    </row>
    <row r="229" spans="1:11" ht="9.75" customHeight="1" x14ac:dyDescent="0.2">
      <c r="A229" s="22"/>
      <c r="B229" s="22"/>
      <c r="C229" s="21"/>
      <c r="D229" s="21"/>
      <c r="E229" s="126"/>
      <c r="F229" s="24"/>
      <c r="G229" s="79"/>
      <c r="H229" s="22"/>
      <c r="I229" s="22"/>
      <c r="J229" s="22"/>
      <c r="K229" s="22"/>
    </row>
    <row r="230" spans="1:11" ht="9.75" customHeight="1" x14ac:dyDescent="0.2">
      <c r="A230" s="22"/>
      <c r="B230" s="22"/>
      <c r="C230" s="21"/>
      <c r="D230" s="21"/>
      <c r="E230" s="126"/>
      <c r="F230" s="24"/>
      <c r="G230" s="79"/>
      <c r="H230" s="22"/>
      <c r="I230" s="22"/>
      <c r="J230" s="22"/>
      <c r="K230" s="22"/>
    </row>
    <row r="231" spans="1:11" ht="9.75" customHeight="1" x14ac:dyDescent="0.2">
      <c r="A231" s="22"/>
      <c r="B231" s="22"/>
      <c r="C231" s="21"/>
      <c r="D231" s="21"/>
      <c r="E231" s="126"/>
      <c r="F231" s="24"/>
      <c r="G231" s="79"/>
      <c r="H231" s="22"/>
      <c r="I231" s="22"/>
      <c r="J231" s="22"/>
      <c r="K231" s="22"/>
    </row>
    <row r="232" spans="1:11" ht="9.75" customHeight="1" x14ac:dyDescent="0.2">
      <c r="A232" s="22"/>
      <c r="B232" s="22"/>
      <c r="C232" s="21"/>
      <c r="D232" s="21"/>
      <c r="E232" s="126"/>
      <c r="F232" s="24"/>
      <c r="G232" s="79"/>
      <c r="H232" s="22"/>
      <c r="I232" s="22"/>
      <c r="J232" s="22"/>
      <c r="K232" s="22"/>
    </row>
    <row r="233" spans="1:11" ht="9.75" customHeight="1" x14ac:dyDescent="0.2">
      <c r="A233" s="22"/>
      <c r="B233" s="22"/>
      <c r="C233" s="21"/>
      <c r="D233" s="21"/>
      <c r="E233" s="126"/>
      <c r="F233" s="24"/>
      <c r="G233" s="79"/>
      <c r="H233" s="22"/>
      <c r="I233" s="22"/>
      <c r="J233" s="22"/>
      <c r="K233" s="22"/>
    </row>
    <row r="234" spans="1:11" ht="9.75" customHeight="1" x14ac:dyDescent="0.2">
      <c r="A234" s="22"/>
      <c r="B234" s="22"/>
      <c r="C234" s="21"/>
      <c r="D234" s="21"/>
      <c r="E234" s="126"/>
      <c r="F234" s="24"/>
      <c r="G234" s="79"/>
      <c r="H234" s="22"/>
      <c r="I234" s="22"/>
      <c r="J234" s="22"/>
      <c r="K234" s="22"/>
    </row>
    <row r="235" spans="1:11" ht="9.75" customHeight="1" x14ac:dyDescent="0.2">
      <c r="A235" s="22"/>
      <c r="B235" s="22"/>
      <c r="C235" s="21"/>
      <c r="D235" s="21"/>
      <c r="E235" s="126"/>
      <c r="F235" s="24"/>
      <c r="G235" s="79"/>
      <c r="H235" s="22"/>
      <c r="I235" s="22"/>
      <c r="J235" s="22"/>
      <c r="K235" s="22"/>
    </row>
    <row r="236" spans="1:11" ht="9.75" customHeight="1" x14ac:dyDescent="0.2">
      <c r="A236" s="22"/>
      <c r="B236" s="22"/>
      <c r="C236" s="21"/>
      <c r="D236" s="21"/>
      <c r="E236" s="126"/>
      <c r="F236" s="24"/>
      <c r="G236" s="79"/>
      <c r="H236" s="22"/>
      <c r="I236" s="22"/>
      <c r="J236" s="22"/>
      <c r="K236" s="22"/>
    </row>
    <row r="237" spans="1:11" ht="9.75" customHeight="1" x14ac:dyDescent="0.2">
      <c r="A237" s="22"/>
      <c r="B237" s="22"/>
      <c r="C237" s="21"/>
      <c r="D237" s="21"/>
      <c r="E237" s="126"/>
      <c r="F237" s="24"/>
      <c r="G237" s="79"/>
      <c r="H237" s="22"/>
      <c r="I237" s="22"/>
      <c r="J237" s="22"/>
      <c r="K237" s="22"/>
    </row>
    <row r="238" spans="1:11" ht="9.75" customHeight="1" x14ac:dyDescent="0.2">
      <c r="A238" s="22"/>
      <c r="B238" s="22"/>
      <c r="C238" s="21"/>
      <c r="D238" s="21"/>
      <c r="E238" s="126"/>
      <c r="F238" s="24"/>
      <c r="G238" s="79"/>
      <c r="H238" s="22"/>
      <c r="I238" s="22"/>
      <c r="J238" s="22"/>
      <c r="K238" s="22"/>
    </row>
    <row r="239" spans="1:11" ht="9.75" customHeight="1" x14ac:dyDescent="0.2">
      <c r="A239" s="22"/>
      <c r="B239" s="22"/>
      <c r="C239" s="21"/>
      <c r="D239" s="21"/>
      <c r="E239" s="126"/>
      <c r="F239" s="24"/>
      <c r="G239" s="79"/>
      <c r="H239" s="22"/>
      <c r="I239" s="22"/>
      <c r="J239" s="22"/>
      <c r="K239" s="22"/>
    </row>
    <row r="240" spans="1:11" ht="9.75" customHeight="1" x14ac:dyDescent="0.2">
      <c r="A240" s="22"/>
      <c r="B240" s="22"/>
      <c r="C240" s="21"/>
      <c r="D240" s="21"/>
      <c r="E240" s="126"/>
      <c r="F240" s="24"/>
      <c r="G240" s="79"/>
      <c r="H240" s="22"/>
      <c r="I240" s="22"/>
      <c r="J240" s="22"/>
      <c r="K240" s="22"/>
    </row>
    <row r="241" spans="1:11" ht="9.75" customHeight="1" x14ac:dyDescent="0.2">
      <c r="A241" s="22"/>
      <c r="B241" s="22"/>
      <c r="C241" s="21"/>
      <c r="D241" s="21"/>
      <c r="E241" s="126"/>
      <c r="F241" s="24"/>
      <c r="G241" s="79"/>
      <c r="H241" s="22"/>
      <c r="I241" s="22"/>
      <c r="J241" s="22"/>
      <c r="K241" s="22"/>
    </row>
    <row r="242" spans="1:11" ht="9.75" customHeight="1" x14ac:dyDescent="0.2">
      <c r="A242" s="22"/>
      <c r="B242" s="22"/>
      <c r="C242" s="21"/>
      <c r="D242" s="21"/>
      <c r="E242" s="126"/>
      <c r="F242" s="24"/>
      <c r="G242" s="79"/>
      <c r="H242" s="22"/>
      <c r="I242" s="22"/>
      <c r="J242" s="22"/>
      <c r="K242" s="22"/>
    </row>
    <row r="243" spans="1:11" ht="9.75" customHeight="1" x14ac:dyDescent="0.2">
      <c r="A243" s="22"/>
      <c r="B243" s="22"/>
      <c r="C243" s="21"/>
      <c r="D243" s="21"/>
      <c r="E243" s="126"/>
      <c r="F243" s="24"/>
      <c r="G243" s="79"/>
      <c r="H243" s="22"/>
      <c r="I243" s="22"/>
      <c r="J243" s="22"/>
      <c r="K243" s="22"/>
    </row>
    <row r="244" spans="1:11" ht="9.75" customHeight="1" x14ac:dyDescent="0.2">
      <c r="A244" s="22"/>
      <c r="B244" s="22"/>
      <c r="C244" s="21"/>
      <c r="D244" s="21"/>
      <c r="E244" s="126"/>
      <c r="F244" s="24"/>
      <c r="G244" s="79"/>
      <c r="H244" s="22"/>
      <c r="I244" s="22"/>
      <c r="J244" s="22"/>
      <c r="K244" s="22"/>
    </row>
    <row r="245" spans="1:11" ht="9.75" customHeight="1" x14ac:dyDescent="0.2">
      <c r="A245" s="22"/>
      <c r="B245" s="22"/>
      <c r="C245" s="21"/>
      <c r="D245" s="21"/>
      <c r="E245" s="126"/>
      <c r="F245" s="24"/>
      <c r="G245" s="79"/>
      <c r="H245" s="22"/>
      <c r="I245" s="22"/>
      <c r="J245" s="22"/>
      <c r="K245" s="22"/>
    </row>
    <row r="246" spans="1:11" ht="9.75" customHeight="1" x14ac:dyDescent="0.2">
      <c r="A246" s="22"/>
      <c r="B246" s="22"/>
      <c r="C246" s="21"/>
      <c r="D246" s="21"/>
      <c r="E246" s="126"/>
      <c r="F246" s="24"/>
      <c r="G246" s="79"/>
      <c r="H246" s="22"/>
      <c r="I246" s="22"/>
      <c r="J246" s="22"/>
      <c r="K246" s="22"/>
    </row>
    <row r="247" spans="1:11" ht="9.75" customHeight="1" x14ac:dyDescent="0.2">
      <c r="A247" s="22"/>
      <c r="B247" s="22"/>
      <c r="C247" s="21"/>
      <c r="D247" s="21"/>
      <c r="E247" s="126"/>
      <c r="F247" s="24"/>
      <c r="G247" s="79"/>
      <c r="H247" s="22"/>
      <c r="I247" s="22"/>
      <c r="J247" s="22"/>
      <c r="K247" s="22"/>
    </row>
    <row r="248" spans="1:11" ht="9.75" customHeight="1" x14ac:dyDescent="0.2">
      <c r="A248" s="22"/>
      <c r="B248" s="22"/>
      <c r="C248" s="21"/>
      <c r="D248" s="21"/>
      <c r="E248" s="126"/>
      <c r="F248" s="24"/>
      <c r="G248" s="79"/>
      <c r="H248" s="22"/>
      <c r="I248" s="22"/>
      <c r="J248" s="22"/>
      <c r="K248" s="22"/>
    </row>
    <row r="249" spans="1:11" ht="9.75" customHeight="1" x14ac:dyDescent="0.2">
      <c r="A249" s="22"/>
      <c r="B249" s="22"/>
      <c r="C249" s="21"/>
      <c r="D249" s="21"/>
      <c r="E249" s="126"/>
      <c r="F249" s="24"/>
      <c r="G249" s="79"/>
      <c r="H249" s="22"/>
      <c r="I249" s="22"/>
      <c r="J249" s="22"/>
      <c r="K249" s="22"/>
    </row>
    <row r="250" spans="1:11" ht="9.75" customHeight="1" x14ac:dyDescent="0.2">
      <c r="A250" s="22"/>
      <c r="B250" s="22"/>
      <c r="C250" s="21"/>
      <c r="D250" s="21"/>
      <c r="E250" s="126"/>
      <c r="F250" s="24"/>
      <c r="G250" s="79"/>
      <c r="H250" s="22"/>
      <c r="I250" s="22"/>
      <c r="J250" s="22"/>
      <c r="K250" s="22"/>
    </row>
    <row r="251" spans="1:11" ht="9.75" customHeight="1" x14ac:dyDescent="0.2">
      <c r="A251" s="22"/>
      <c r="B251" s="22"/>
      <c r="C251" s="21"/>
      <c r="D251" s="21"/>
      <c r="E251" s="126"/>
      <c r="F251" s="24"/>
      <c r="G251" s="79"/>
      <c r="H251" s="22"/>
      <c r="I251" s="22"/>
      <c r="J251" s="22"/>
      <c r="K251" s="22"/>
    </row>
    <row r="252" spans="1:11" ht="9.75" customHeight="1" x14ac:dyDescent="0.2">
      <c r="A252" s="22"/>
      <c r="B252" s="22"/>
      <c r="C252" s="21"/>
      <c r="D252" s="21"/>
      <c r="E252" s="126"/>
      <c r="F252" s="24"/>
      <c r="G252" s="79"/>
      <c r="H252" s="22"/>
      <c r="I252" s="22"/>
      <c r="J252" s="22"/>
      <c r="K252" s="22"/>
    </row>
    <row r="253" spans="1:11" ht="9.75" customHeight="1" x14ac:dyDescent="0.2">
      <c r="A253" s="22"/>
      <c r="B253" s="22"/>
      <c r="C253" s="21"/>
      <c r="D253" s="21"/>
      <c r="E253" s="126"/>
      <c r="F253" s="24"/>
      <c r="G253" s="79"/>
      <c r="H253" s="22"/>
      <c r="I253" s="22"/>
      <c r="J253" s="22"/>
      <c r="K253" s="22"/>
    </row>
    <row r="254" spans="1:11" ht="9.75" customHeight="1" x14ac:dyDescent="0.2">
      <c r="A254" s="22"/>
      <c r="B254" s="22"/>
      <c r="C254" s="21"/>
      <c r="D254" s="21"/>
      <c r="E254" s="126"/>
      <c r="F254" s="24"/>
      <c r="G254" s="79"/>
      <c r="H254" s="22"/>
      <c r="I254" s="22"/>
      <c r="J254" s="22"/>
      <c r="K254" s="22"/>
    </row>
    <row r="255" spans="1:11" ht="9.75" customHeight="1" x14ac:dyDescent="0.2">
      <c r="A255" s="22"/>
      <c r="B255" s="22"/>
      <c r="C255" s="21"/>
      <c r="D255" s="21"/>
      <c r="E255" s="126"/>
      <c r="F255" s="24"/>
      <c r="G255" s="79"/>
      <c r="H255" s="22"/>
      <c r="I255" s="22"/>
      <c r="J255" s="22"/>
      <c r="K255" s="22"/>
    </row>
    <row r="256" spans="1:11" ht="9.75" customHeight="1" x14ac:dyDescent="0.2">
      <c r="A256" s="22"/>
      <c r="B256" s="22"/>
      <c r="C256" s="21"/>
      <c r="D256" s="21"/>
      <c r="E256" s="126"/>
      <c r="F256" s="24"/>
      <c r="G256" s="79"/>
      <c r="H256" s="22"/>
      <c r="I256" s="22"/>
      <c r="J256" s="22"/>
      <c r="K256" s="22"/>
    </row>
    <row r="257" spans="1:11" ht="9.75" customHeight="1" x14ac:dyDescent="0.2">
      <c r="A257" s="22"/>
      <c r="B257" s="22"/>
      <c r="C257" s="21"/>
      <c r="D257" s="21"/>
      <c r="E257" s="126"/>
      <c r="F257" s="24"/>
      <c r="G257" s="79"/>
      <c r="H257" s="22"/>
      <c r="I257" s="22"/>
      <c r="J257" s="22"/>
      <c r="K257" s="22"/>
    </row>
    <row r="258" spans="1:11" ht="9.75" customHeight="1" x14ac:dyDescent="0.2">
      <c r="A258" s="22"/>
      <c r="B258" s="22"/>
      <c r="C258" s="21"/>
      <c r="D258" s="21"/>
      <c r="E258" s="126"/>
      <c r="F258" s="24"/>
      <c r="G258" s="79"/>
      <c r="H258" s="22"/>
      <c r="I258" s="22"/>
      <c r="J258" s="22"/>
      <c r="K258" s="22"/>
    </row>
    <row r="259" spans="1:11" ht="9.75" customHeight="1" x14ac:dyDescent="0.2">
      <c r="A259" s="22"/>
      <c r="B259" s="22"/>
      <c r="C259" s="21"/>
      <c r="D259" s="21"/>
      <c r="E259" s="126"/>
      <c r="F259" s="24"/>
      <c r="G259" s="79"/>
      <c r="H259" s="22"/>
      <c r="I259" s="22"/>
      <c r="J259" s="22"/>
      <c r="K259" s="22"/>
    </row>
  </sheetData>
  <mergeCells count="2">
    <mergeCell ref="A1:G1"/>
    <mergeCell ref="A2:G2"/>
  </mergeCells>
  <pageMargins left="0" right="0" top="0.98425196850393704" bottom="0.98425196850393704" header="0.51181102362204722" footer="0.51181102362204722"/>
  <pageSetup paperSize="9" scale="98" fitToHeight="2" orientation="portrait" r:id="rId1"/>
  <headerFooter alignWithMargins="0">
    <oddHeader xml:space="preserve">&amp;RПодготовлено для собственников многоквартирного жилого дома г.Химки, ул. Чернышевского, д.1
</oddHeader>
    <oddFooter>&amp;C&amp;"Times New Roman,обычный"&amp;18ООО "Дианик-Эстейт"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23"/>
  <sheetViews>
    <sheetView view="pageLayout" topLeftCell="A2" zoomScaleNormal="100" workbookViewId="0">
      <selection activeCell="E20" sqref="E20"/>
    </sheetView>
  </sheetViews>
  <sheetFormatPr defaultRowHeight="12.75" outlineLevelCol="1" x14ac:dyDescent="0.2"/>
  <cols>
    <col min="1" max="1" width="3.42578125" style="2" customWidth="1"/>
    <col min="2" max="2" width="32.5703125" style="2" customWidth="1"/>
    <col min="3" max="3" width="7.7109375" style="2" customWidth="1"/>
    <col min="4" max="4" width="11.140625" style="2" customWidth="1"/>
    <col min="5" max="5" width="11.140625" style="2" customWidth="1" outlineLevel="1"/>
    <col min="6" max="7" width="11.140625" style="2" customWidth="1"/>
    <col min="8" max="8" width="12.7109375" style="2" customWidth="1"/>
    <col min="9" max="9" width="14.42578125" style="2" customWidth="1"/>
    <col min="10" max="10" width="13.5703125" style="2" customWidth="1"/>
    <col min="11" max="11" width="9.140625" style="2"/>
    <col min="12" max="12" width="15.42578125" style="2" customWidth="1"/>
    <col min="13" max="14" width="9.140625" style="2"/>
    <col min="15" max="15" width="13.42578125" style="2" customWidth="1"/>
    <col min="16" max="16384" width="9.140625" style="2"/>
  </cols>
  <sheetData>
    <row r="1" spans="1:15" ht="15.75" x14ac:dyDescent="0.25">
      <c r="A1" s="30" t="s">
        <v>81</v>
      </c>
      <c r="B1" s="24"/>
      <c r="H1" s="23"/>
      <c r="I1" s="23"/>
      <c r="J1" s="30"/>
      <c r="K1" s="24"/>
      <c r="L1" s="24"/>
      <c r="M1" s="22"/>
      <c r="N1" s="22"/>
      <c r="O1" s="23"/>
    </row>
    <row r="2" spans="1:15" ht="16.5" thickBot="1" x14ac:dyDescent="0.3">
      <c r="A2" s="22"/>
      <c r="B2" s="31"/>
      <c r="C2" s="24"/>
      <c r="D2" s="24"/>
      <c r="E2" s="24"/>
      <c r="F2" s="24"/>
      <c r="G2" s="24"/>
      <c r="H2" s="23"/>
      <c r="I2" s="23"/>
      <c r="J2" s="22"/>
      <c r="K2" s="31"/>
      <c r="L2" s="24"/>
      <c r="M2" s="24"/>
      <c r="N2" s="24"/>
      <c r="O2" s="23"/>
    </row>
    <row r="3" spans="1:15" s="3" customFormat="1" ht="16.5" thickBot="1" x14ac:dyDescent="0.3">
      <c r="A3" s="39" t="s">
        <v>0</v>
      </c>
      <c r="B3" s="88" t="s">
        <v>28</v>
      </c>
      <c r="C3" s="40" t="s">
        <v>29</v>
      </c>
      <c r="D3" s="40" t="s">
        <v>30</v>
      </c>
      <c r="E3" s="40" t="s">
        <v>33</v>
      </c>
      <c r="F3" s="40" t="s">
        <v>46</v>
      </c>
      <c r="G3" s="40" t="s">
        <v>106</v>
      </c>
      <c r="H3" s="40" t="s">
        <v>31</v>
      </c>
      <c r="I3" s="89" t="s">
        <v>55</v>
      </c>
      <c r="J3" s="41"/>
      <c r="K3" s="41"/>
      <c r="L3" s="41"/>
      <c r="M3" s="42"/>
      <c r="N3" s="42"/>
      <c r="O3" s="42"/>
    </row>
    <row r="4" spans="1:15" ht="15.75" x14ac:dyDescent="0.25">
      <c r="A4" s="144">
        <v>1</v>
      </c>
      <c r="B4" s="55" t="s">
        <v>54</v>
      </c>
      <c r="C4" s="82">
        <v>1</v>
      </c>
      <c r="D4" s="209">
        <v>45000</v>
      </c>
      <c r="E4" s="62"/>
      <c r="F4" s="62">
        <f>D4*C4*0.202</f>
        <v>9090</v>
      </c>
      <c r="G4" s="62">
        <f>D4*C4/40</f>
        <v>1125</v>
      </c>
      <c r="H4" s="62">
        <f>D4+E4+F4+G4</f>
        <v>55215</v>
      </c>
      <c r="I4" s="196"/>
      <c r="J4" s="33"/>
      <c r="K4" s="33"/>
      <c r="L4" s="22"/>
      <c r="M4" s="34"/>
      <c r="N4" s="34"/>
      <c r="O4" s="34"/>
    </row>
    <row r="5" spans="1:15" ht="15.75" x14ac:dyDescent="0.25">
      <c r="A5" s="144">
        <v>2</v>
      </c>
      <c r="B5" s="55" t="s">
        <v>53</v>
      </c>
      <c r="C5" s="82">
        <v>1</v>
      </c>
      <c r="D5" s="210">
        <v>8000</v>
      </c>
      <c r="E5" s="62"/>
      <c r="F5" s="62">
        <f t="shared" ref="F5:F11" si="0">D5*C5*0.202</f>
        <v>1616</v>
      </c>
      <c r="G5" s="62">
        <f t="shared" ref="G5:G11" si="1">D5*C5/40</f>
        <v>200</v>
      </c>
      <c r="H5" s="62">
        <f>D5+E5+F5+G5</f>
        <v>9816</v>
      </c>
      <c r="I5" s="96" t="s">
        <v>104</v>
      </c>
      <c r="J5" s="33"/>
      <c r="K5" s="33"/>
      <c r="L5" s="22"/>
      <c r="M5" s="34"/>
      <c r="N5" s="34"/>
      <c r="O5" s="34"/>
    </row>
    <row r="6" spans="1:15" ht="15.75" x14ac:dyDescent="0.25">
      <c r="A6" s="144">
        <v>3</v>
      </c>
      <c r="B6" s="55" t="s">
        <v>99</v>
      </c>
      <c r="C6" s="82">
        <v>1</v>
      </c>
      <c r="D6" s="210">
        <v>25000</v>
      </c>
      <c r="E6" s="62"/>
      <c r="F6" s="62">
        <f t="shared" si="0"/>
        <v>5050</v>
      </c>
      <c r="G6" s="62">
        <f t="shared" si="1"/>
        <v>625</v>
      </c>
      <c r="H6" s="62">
        <f>D6+E6+F6+G6</f>
        <v>30675</v>
      </c>
      <c r="I6" s="96"/>
      <c r="J6" s="33"/>
      <c r="K6" s="33"/>
      <c r="L6" s="22"/>
      <c r="M6" s="34"/>
      <c r="N6" s="34"/>
      <c r="O6" s="34"/>
    </row>
    <row r="7" spans="1:15" ht="15.75" x14ac:dyDescent="0.25">
      <c r="A7" s="144">
        <v>4</v>
      </c>
      <c r="B7" s="55" t="s">
        <v>100</v>
      </c>
      <c r="C7" s="82">
        <v>1</v>
      </c>
      <c r="D7" s="210">
        <v>35000</v>
      </c>
      <c r="E7" s="62"/>
      <c r="F7" s="62">
        <f t="shared" si="0"/>
        <v>7070</v>
      </c>
      <c r="G7" s="62">
        <f t="shared" si="1"/>
        <v>875</v>
      </c>
      <c r="H7" s="62">
        <f>D7+E7+F7+G7</f>
        <v>42945</v>
      </c>
      <c r="I7" s="96"/>
      <c r="J7" s="33"/>
      <c r="K7" s="33"/>
      <c r="L7" s="22"/>
      <c r="M7" s="34"/>
      <c r="N7" s="34"/>
      <c r="O7" s="34"/>
    </row>
    <row r="8" spans="1:15" ht="15.75" x14ac:dyDescent="0.25">
      <c r="A8" s="144">
        <v>5</v>
      </c>
      <c r="B8" s="55" t="s">
        <v>113</v>
      </c>
      <c r="C8" s="82">
        <v>4</v>
      </c>
      <c r="D8" s="210">
        <v>16000</v>
      </c>
      <c r="E8" s="62"/>
      <c r="F8" s="62">
        <f>D8*C8*0.202</f>
        <v>12928</v>
      </c>
      <c r="G8" s="62">
        <f>D8*C8/40</f>
        <v>1600</v>
      </c>
      <c r="H8" s="62">
        <f>C8*D8+E8+F8+G8</f>
        <v>78528</v>
      </c>
      <c r="I8" s="96"/>
      <c r="J8" s="33"/>
      <c r="K8" s="33"/>
      <c r="L8" s="22"/>
      <c r="M8" s="34"/>
      <c r="N8" s="34"/>
      <c r="O8" s="34"/>
    </row>
    <row r="9" spans="1:15" ht="15.75" x14ac:dyDescent="0.25">
      <c r="A9" s="144">
        <v>6</v>
      </c>
      <c r="B9" s="55" t="s">
        <v>103</v>
      </c>
      <c r="C9" s="82">
        <v>1.3</v>
      </c>
      <c r="D9" s="63">
        <v>32000</v>
      </c>
      <c r="E9" s="62"/>
      <c r="F9" s="62">
        <f t="shared" si="0"/>
        <v>8403.2000000000007</v>
      </c>
      <c r="G9" s="62">
        <f t="shared" si="1"/>
        <v>1040</v>
      </c>
      <c r="H9" s="62">
        <f>C9*D9+E9+F9+G9</f>
        <v>51043.199999999997</v>
      </c>
      <c r="I9" s="96" t="s">
        <v>93</v>
      </c>
      <c r="J9" s="33"/>
      <c r="K9" s="33"/>
      <c r="L9" s="22"/>
      <c r="M9" s="34"/>
      <c r="N9" s="34"/>
      <c r="O9" s="34"/>
    </row>
    <row r="10" spans="1:15" ht="31.5" customHeight="1" x14ac:dyDescent="0.25">
      <c r="A10" s="144">
        <v>7</v>
      </c>
      <c r="B10" s="55" t="s">
        <v>38</v>
      </c>
      <c r="C10" s="82">
        <v>1</v>
      </c>
      <c r="D10" s="63">
        <v>16000</v>
      </c>
      <c r="E10" s="62">
        <f>D10*C10/12</f>
        <v>1333.3333333333333</v>
      </c>
      <c r="F10" s="62">
        <f t="shared" si="0"/>
        <v>3232</v>
      </c>
      <c r="G10" s="62">
        <f t="shared" si="1"/>
        <v>400</v>
      </c>
      <c r="H10" s="62">
        <f>(C10*D10+E10+F10+G10)*1.6</f>
        <v>33544.533333333333</v>
      </c>
      <c r="I10" s="145" t="s">
        <v>105</v>
      </c>
      <c r="J10" s="33"/>
      <c r="K10" s="33"/>
      <c r="L10" s="22"/>
      <c r="M10" s="34"/>
      <c r="N10" s="34"/>
      <c r="O10" s="34"/>
    </row>
    <row r="11" spans="1:15" ht="18" customHeight="1" thickBot="1" x14ac:dyDescent="0.3">
      <c r="A11" s="144">
        <v>8</v>
      </c>
      <c r="B11" s="55" t="s">
        <v>74</v>
      </c>
      <c r="C11" s="82">
        <v>3</v>
      </c>
      <c r="D11" s="63">
        <v>18000</v>
      </c>
      <c r="E11" s="62">
        <f>D11*C11/12</f>
        <v>4500</v>
      </c>
      <c r="F11" s="62">
        <f t="shared" si="0"/>
        <v>10908</v>
      </c>
      <c r="G11" s="62">
        <f t="shared" si="1"/>
        <v>1350</v>
      </c>
      <c r="H11" s="62">
        <f>C11*D11+E11+F11+G11</f>
        <v>70758</v>
      </c>
      <c r="I11" s="197" t="s">
        <v>94</v>
      </c>
      <c r="J11" s="33"/>
      <c r="K11" s="33"/>
      <c r="L11" s="22"/>
      <c r="M11" s="34"/>
      <c r="N11" s="34"/>
      <c r="O11" s="34"/>
    </row>
    <row r="12" spans="1:15" ht="16.5" thickBot="1" x14ac:dyDescent="0.3">
      <c r="A12" s="32"/>
      <c r="B12" s="90" t="s">
        <v>26</v>
      </c>
      <c r="C12" s="83">
        <f>SUM(C4:C11)</f>
        <v>13.3</v>
      </c>
      <c r="D12" s="91"/>
      <c r="E12" s="91"/>
      <c r="F12" s="92">
        <f>SUM(F4:F11)</f>
        <v>58297.2</v>
      </c>
      <c r="G12" s="92">
        <f>SUM(G4:G11)</f>
        <v>7215</v>
      </c>
      <c r="H12" s="93">
        <f>SUM(H4:H11)</f>
        <v>372524.73333333334</v>
      </c>
      <c r="I12" s="89"/>
      <c r="J12" s="33"/>
      <c r="K12" s="22"/>
      <c r="L12" s="22"/>
      <c r="M12" s="22"/>
      <c r="N12" s="22"/>
      <c r="O12" s="35"/>
    </row>
    <row r="13" spans="1:15" ht="6.7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2"/>
      <c r="K13" s="36"/>
      <c r="L13" s="11"/>
      <c r="M13" s="37"/>
      <c r="N13" s="38"/>
      <c r="O13" s="37"/>
    </row>
    <row r="14" spans="1:15" x14ac:dyDescent="0.2">
      <c r="B14" s="182"/>
      <c r="D14" s="100"/>
    </row>
    <row r="15" spans="1:15" x14ac:dyDescent="0.2">
      <c r="D15" s="100"/>
    </row>
    <row r="16" spans="1:15" x14ac:dyDescent="0.2">
      <c r="D16" s="100"/>
    </row>
    <row r="17" spans="2:8" x14ac:dyDescent="0.2">
      <c r="D17" s="190"/>
    </row>
    <row r="18" spans="2:8" x14ac:dyDescent="0.2">
      <c r="D18" s="190"/>
    </row>
    <row r="19" spans="2:8" x14ac:dyDescent="0.2">
      <c r="D19" s="190"/>
    </row>
    <row r="20" spans="2:8" x14ac:dyDescent="0.2">
      <c r="D20" s="190"/>
    </row>
    <row r="21" spans="2:8" x14ac:dyDescent="0.2">
      <c r="D21" s="100"/>
    </row>
    <row r="23" spans="2:8" ht="15.75" x14ac:dyDescent="0.25">
      <c r="B23" s="182"/>
      <c r="D23" s="191"/>
      <c r="H23" s="192"/>
    </row>
  </sheetData>
  <phoneticPr fontId="0" type="noConversion"/>
  <pageMargins left="0.78740157480314965" right="0.78740157480314965" top="0.98425196850393704" bottom="0.98425196850393704" header="0.70866141732283472" footer="0.51181102362204722"/>
  <pageSetup paperSize="9" orientation="landscape" horizontalDpi="4294967292" r:id="rId1"/>
  <headerFooter alignWithMargins="0">
    <oddFooter>&amp;C&amp;"Times New Roman,обычный"&amp;18ООО "Дианик-Эстейт"</oddFooter>
  </headerFooter>
  <cellWatches>
    <cellWatch r="B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Схема</vt:lpstr>
      <vt:lpstr>Смета расходов</vt:lpstr>
      <vt:lpstr>Смета расходов c мусоропроводом</vt:lpstr>
      <vt:lpstr>Персонал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2013-11-27T14:30:05Z</cp:lastPrinted>
  <dcterms:created xsi:type="dcterms:W3CDTF">1996-10-14T23:33:28Z</dcterms:created>
  <dcterms:modified xsi:type="dcterms:W3CDTF">2018-09-30T00:47:05Z</dcterms:modified>
</cp:coreProperties>
</file>