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2016" sheetId="36" r:id="rId1"/>
  </sheets>
  <calcPr calcId="145621"/>
</workbook>
</file>

<file path=xl/calcChain.xml><?xml version="1.0" encoding="utf-8"?>
<calcChain xmlns="http://schemas.openxmlformats.org/spreadsheetml/2006/main">
  <c r="F61" i="36" l="1"/>
  <c r="F63" i="36"/>
  <c r="F53" i="36"/>
  <c r="F54" i="36"/>
  <c r="F35" i="36"/>
  <c r="F42" i="36"/>
  <c r="F38" i="36"/>
  <c r="F36" i="36"/>
  <c r="F33" i="36"/>
  <c r="F30" i="36"/>
  <c r="F29" i="36"/>
  <c r="F26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F24" i="36"/>
  <c r="F10" i="36"/>
  <c r="F8" i="36"/>
  <c r="F45" i="36"/>
  <c r="F56" i="36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967-95-67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967-95-67</t>
        </r>
      </text>
    </comment>
  </commentList>
</comments>
</file>

<file path=xl/sharedStrings.xml><?xml version="1.0" encoding="utf-8"?>
<sst xmlns="http://schemas.openxmlformats.org/spreadsheetml/2006/main" count="113" uniqueCount="102">
  <si>
    <t>№№</t>
  </si>
  <si>
    <t>Наименование</t>
  </si>
  <si>
    <t>Договор</t>
  </si>
  <si>
    <t>Показатель</t>
  </si>
  <si>
    <t>Сумма, рубли</t>
  </si>
  <si>
    <t>Аренда общих зон (размещение оборудования)</t>
  </si>
  <si>
    <t>Телекоммуникационные услуги</t>
  </si>
  <si>
    <t>б/н от 07.06.10</t>
  </si>
  <si>
    <t>60-ФЛ; 100-ЮЛ; три тел.номера</t>
  </si>
  <si>
    <t>ООО "Антева" (оф. 5 к. 3)</t>
  </si>
  <si>
    <t>18 на усл.инф.</t>
  </si>
  <si>
    <t>20 на усл.инф.</t>
  </si>
  <si>
    <t>28 на усл.инф.</t>
  </si>
  <si>
    <t>30 на усл.инф.</t>
  </si>
  <si>
    <t>Тариф, руб.</t>
  </si>
  <si>
    <t>Модный сезон</t>
  </si>
  <si>
    <t>1 на усл. Инф.</t>
  </si>
  <si>
    <t>38 на услуги</t>
  </si>
  <si>
    <t xml:space="preserve">ООО "Русский САБ" (оф. 13 корп. 1) </t>
  </si>
  <si>
    <t>55 на услуги</t>
  </si>
  <si>
    <t>ООО "НикаФарма" (оф.10, к. 1)</t>
  </si>
  <si>
    <t>нет договора</t>
  </si>
  <si>
    <t>АР-01\14 (Монитор)</t>
  </si>
  <si>
    <t>Приложение №2</t>
  </si>
  <si>
    <t>ЗАО "Стартел"</t>
  </si>
  <si>
    <t>б/н от 23.12.2013</t>
  </si>
  <si>
    <t>ООО "Большая семья" (стоматология Дубровина оф.3 корп.3)</t>
  </si>
  <si>
    <t>62 на услуги</t>
  </si>
  <si>
    <t>обеспечительный платеж 5000 рублей</t>
  </si>
  <si>
    <t>обеспечительный платеж 8000 рублей</t>
  </si>
  <si>
    <t>64 на услуги</t>
  </si>
  <si>
    <t xml:space="preserve">АНОДОПО "Автопилот" (оф. 12, к. 1) </t>
  </si>
  <si>
    <t>УВД го Химки</t>
  </si>
  <si>
    <t>68 на усл.инф.</t>
  </si>
  <si>
    <t xml:space="preserve">ООО "Современные технологии" </t>
  </si>
  <si>
    <t>с 01.06.2015</t>
  </si>
  <si>
    <t>ООО "Престиж-Интернет"</t>
  </si>
  <si>
    <t>б/н от 01.05.2015</t>
  </si>
  <si>
    <t xml:space="preserve">с 01 мая 2015 </t>
  </si>
  <si>
    <t>а/45 от 01.06.2015</t>
  </si>
  <si>
    <t>а/46 от 01.06.2015</t>
  </si>
  <si>
    <t>А/47 от 01.06.2015</t>
  </si>
  <si>
    <t>А/48 от 01.06.2015</t>
  </si>
  <si>
    <t>А/49 от 01.07.2015</t>
  </si>
  <si>
    <t>с 01.04.2015</t>
  </si>
  <si>
    <t>с 01.02.2015</t>
  </si>
  <si>
    <t>полный демонтаж с 01.01.2015</t>
  </si>
  <si>
    <t>с 01.01.2015</t>
  </si>
  <si>
    <t>с 01.03.2015</t>
  </si>
  <si>
    <t>ООО "Участок Плюс" (оф. 7 корп. 3)</t>
  </si>
  <si>
    <t xml:space="preserve">Богомолов Юрий Анатольевич (оф. 5 корп. 2) </t>
  </si>
  <si>
    <t xml:space="preserve">ООО "МЕДИАНТ" (оф. 2 корп. 2) </t>
  </si>
  <si>
    <t>ООО "Рецепт Успеха" (оф. 7 и 8 корп. 2)</t>
  </si>
  <si>
    <t>АНУ УКК Пульс (оф. 12 корп. 2)</t>
  </si>
  <si>
    <t xml:space="preserve">ООО "Минимаркет" (оф. 6 корп. 2) </t>
  </si>
  <si>
    <t>Чижик Н.С. (оф. 5, корп. 2 фотокопир)</t>
  </si>
  <si>
    <t xml:space="preserve">Джандралиева Камила Шодибековна (оф.14 к.1) </t>
  </si>
  <si>
    <t xml:space="preserve">ООО "Источник Здоровья" (оф. 11 корп. 1) </t>
  </si>
  <si>
    <t>ИП Козлова Е.А. (оф. 9 корп. 1)</t>
  </si>
  <si>
    <t>А/50 от 01.07.2015</t>
  </si>
  <si>
    <t>А/51 от 01.07.2015</t>
  </si>
  <si>
    <t>отдала на подпись обеспечительный платеж 5000</t>
  </si>
  <si>
    <t>отдала на подпись обеспечительный платеж 5001</t>
  </si>
  <si>
    <t>с 15 сентября 2014 года</t>
  </si>
  <si>
    <t>69 на усл. Инф.</t>
  </si>
  <si>
    <t>70 на усл.инф.</t>
  </si>
  <si>
    <t>ООО "Букмекер Паб" (оф.18, к.1)</t>
  </si>
  <si>
    <t>71 на услуги</t>
  </si>
  <si>
    <t>А/52 от 01.07.2015</t>
  </si>
  <si>
    <t>СТ-РТКС-13/2015</t>
  </si>
  <si>
    <t>МГТС</t>
  </si>
  <si>
    <t>ИП Осадченко</t>
  </si>
  <si>
    <t>72 на усл.инф.</t>
  </si>
  <si>
    <t>ООО "Новатест"</t>
  </si>
  <si>
    <t xml:space="preserve">ООО "Новатест" </t>
  </si>
  <si>
    <t xml:space="preserve">ООО "Минимаркет" </t>
  </si>
  <si>
    <t>Новиков Д.В.</t>
  </si>
  <si>
    <t>ООО "МЕДИАНТ"</t>
  </si>
  <si>
    <t xml:space="preserve">Степанян Р.С. </t>
  </si>
  <si>
    <t xml:space="preserve">ИП Матылев </t>
  </si>
  <si>
    <t>ООО "НЕО Принт"</t>
  </si>
  <si>
    <t>Реклама</t>
  </si>
  <si>
    <t>ИП Козырев Д.Г. (оф. 2 к. 3)</t>
  </si>
  <si>
    <t>ООО "Лаборатория Здоровья" (оф. 4 корп. 3)</t>
  </si>
  <si>
    <t xml:space="preserve">ООО "Ручная работа" (оф.7 к.1) </t>
  </si>
  <si>
    <t>ИТОГО</t>
  </si>
  <si>
    <t>г. Химки, Ленинский пр-кт, д. 1</t>
  </si>
  <si>
    <t>ОТ ИСПОЛЬЗОВАНИЯ ОБЩЕГО ИМУЩЕСТВА  В МЕСЯЦ</t>
  </si>
  <si>
    <t>Утверждена на Совете дома 17.02.2016</t>
  </si>
  <si>
    <t>СМЕТА ДОПОЛНИТЕЛЬНЫХ ДОХОДОВ ПО ЖИЛОМУ КОМПЛЕКСУ  ЛЕНИНСКИЙ ПР-КТ, Д. 1 с 01 января 2016 года</t>
  </si>
  <si>
    <t>Раздел I ежемесячно</t>
  </si>
  <si>
    <t>Расходы на содержание СПК</t>
  </si>
  <si>
    <t>Организация работы СПК</t>
  </si>
  <si>
    <t>Наименование дополнительных работ по обустройству жилого комплекса</t>
  </si>
  <si>
    <t>Превышение расходов на ремонтные работы по плану ремонтных работ в МКД</t>
  </si>
  <si>
    <t>Сотрудники СПК</t>
  </si>
  <si>
    <t>СМЕТА РАСХОДОВ ПО ЖИЛОМУ КОМПЛЕКСУ ЛЕНИНСКИЙ ПР-КТ, Д. 1 с 01 января 2016 года ЗА СЧЕТ ПОЛУЧЕННЫХ ДОПОЛНИТЕЛЬНЫХ ДОХОДОВ ОТ ИСПОЛЬЗОВАНИЯ ОБЩЕГО ИМУЩЕСТВА</t>
  </si>
  <si>
    <t>Остаток средств планируемый направить на дополнительные работы по обустройству жилого комплекса в 2016 году</t>
  </si>
  <si>
    <t>Раздел II за 2016 год</t>
  </si>
  <si>
    <t>Расходы на содержание специального счета по взносам на капремонт</t>
  </si>
  <si>
    <t>Обновление оборудования системы видеонаблюдения</t>
  </si>
  <si>
    <t>Остаток средств направляемый на дополнительные работы по обустройству жилого комплекса накопленный за предудущие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</si>
</sst>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 val="singleAccounting"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71" fontId="3" fillId="0" borderId="1" xfId="1" applyFont="1" applyFill="1" applyBorder="1"/>
    <xf numFmtId="0" fontId="0" fillId="2" borderId="1" xfId="0" applyFill="1" applyBorder="1"/>
    <xf numFmtId="0" fontId="0" fillId="2" borderId="0" xfId="0" applyFill="1"/>
    <xf numFmtId="171" fontId="3" fillId="2" borderId="1" xfId="1" applyFont="1" applyFill="1" applyBorder="1"/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/>
    <xf numFmtId="0" fontId="0" fillId="2" borderId="1" xfId="0" applyNumberFormat="1" applyFill="1" applyBorder="1"/>
    <xf numFmtId="1" fontId="0" fillId="2" borderId="1" xfId="0" applyNumberFormat="1" applyFill="1" applyBorder="1"/>
    <xf numFmtId="0" fontId="0" fillId="2" borderId="0" xfId="0" applyFill="1" applyBorder="1"/>
    <xf numFmtId="171" fontId="3" fillId="2" borderId="0" xfId="1" applyFont="1" applyFill="1" applyBorder="1"/>
    <xf numFmtId="0" fontId="0" fillId="2" borderId="1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71" fontId="5" fillId="2" borderId="1" xfId="1" applyFont="1" applyFill="1" applyBorder="1"/>
    <xf numFmtId="0" fontId="9" fillId="2" borderId="0" xfId="0" applyFont="1" applyFill="1" applyBorder="1"/>
    <xf numFmtId="0" fontId="10" fillId="0" borderId="0" xfId="0" applyFont="1" applyFill="1" applyBorder="1"/>
    <xf numFmtId="171" fontId="3" fillId="2" borderId="1" xfId="1" applyFont="1" applyFill="1" applyBorder="1"/>
    <xf numFmtId="171" fontId="3" fillId="2" borderId="1" xfId="1" applyFont="1" applyFill="1" applyBorder="1" applyAlignment="1">
      <alignment horizontal="center"/>
    </xf>
    <xf numFmtId="171" fontId="5" fillId="2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/>
    </xf>
    <xf numFmtId="171" fontId="3" fillId="0" borderId="0" xfId="1" applyFont="1"/>
    <xf numFmtId="171" fontId="3" fillId="0" borderId="1" xfId="1" applyFont="1" applyBorder="1"/>
    <xf numFmtId="0" fontId="0" fillId="0" borderId="2" xfId="0" applyBorder="1"/>
    <xf numFmtId="0" fontId="0" fillId="0" borderId="3" xfId="0" applyBorder="1"/>
    <xf numFmtId="171" fontId="8" fillId="0" borderId="4" xfId="1" applyFont="1" applyBorder="1"/>
    <xf numFmtId="0" fontId="0" fillId="0" borderId="0" xfId="0" applyAlignment="1">
      <alignment wrapText="1"/>
    </xf>
    <xf numFmtId="171" fontId="11" fillId="0" borderId="0" xfId="1" applyFont="1"/>
    <xf numFmtId="0" fontId="0" fillId="0" borderId="1" xfId="0" applyBorder="1" applyAlignment="1">
      <alignment horizontal="center" vertical="center" wrapText="1"/>
    </xf>
    <xf numFmtId="171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171" fontId="3" fillId="0" borderId="5" xfId="1" applyFont="1" applyBorder="1"/>
    <xf numFmtId="171" fontId="3" fillId="2" borderId="0" xfId="1" applyFont="1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workbookViewId="0">
      <selection activeCell="F63" sqref="F63"/>
    </sheetView>
  </sheetViews>
  <sheetFormatPr defaultRowHeight="15" x14ac:dyDescent="0.25"/>
  <cols>
    <col min="1" max="1" width="6.28515625" style="7" customWidth="1"/>
    <col min="2" max="2" width="76.28515625" style="7" customWidth="1"/>
    <col min="3" max="3" width="18.5703125" style="7" customWidth="1"/>
    <col min="4" max="4" width="11.85546875" style="7" hidden="1" customWidth="1"/>
    <col min="5" max="5" width="11.7109375" style="7" customWidth="1"/>
    <col min="6" max="6" width="17.7109375" style="7" customWidth="1"/>
    <col min="7" max="8" width="0" style="7" hidden="1" customWidth="1"/>
    <col min="9" max="16384" width="9.140625" style="7"/>
  </cols>
  <sheetData>
    <row r="1" spans="1:7" x14ac:dyDescent="0.25">
      <c r="A1"/>
      <c r="B1"/>
      <c r="C1" s="29" t="s">
        <v>88</v>
      </c>
      <c r="D1" s="29"/>
      <c r="E1" s="29"/>
      <c r="F1" s="29"/>
    </row>
    <row r="2" spans="1:7" x14ac:dyDescent="0.25">
      <c r="B2" s="27"/>
      <c r="C2" s="27" t="s">
        <v>86</v>
      </c>
      <c r="D2" s="28"/>
      <c r="E2" s="28"/>
      <c r="F2" s="28"/>
    </row>
    <row r="3" spans="1:7" ht="21" customHeight="1" x14ac:dyDescent="0.25">
      <c r="A3" s="50" t="s">
        <v>89</v>
      </c>
      <c r="B3" s="50"/>
      <c r="C3" s="50"/>
      <c r="D3" s="50"/>
      <c r="E3" s="50"/>
    </row>
    <row r="4" spans="1:7" x14ac:dyDescent="0.25">
      <c r="A4" s="50" t="s">
        <v>87</v>
      </c>
      <c r="B4" s="50"/>
      <c r="C4" s="50"/>
      <c r="D4" s="50"/>
      <c r="E4" s="50"/>
      <c r="F4" s="16"/>
      <c r="G4" s="15"/>
    </row>
    <row r="5" spans="1:7" x14ac:dyDescent="0.25">
      <c r="A5" s="15"/>
      <c r="B5" s="15"/>
      <c r="C5" s="15"/>
      <c r="D5" s="15"/>
      <c r="E5" s="15"/>
      <c r="F5" s="16"/>
      <c r="G5" s="15"/>
    </row>
    <row r="6" spans="1:7" x14ac:dyDescent="0.25">
      <c r="A6" s="6" t="s">
        <v>0</v>
      </c>
      <c r="B6" s="6" t="s">
        <v>1</v>
      </c>
      <c r="C6" s="6" t="s">
        <v>2</v>
      </c>
      <c r="D6" s="6" t="s">
        <v>14</v>
      </c>
      <c r="E6" s="6" t="s">
        <v>3</v>
      </c>
      <c r="F6" s="8" t="s">
        <v>4</v>
      </c>
      <c r="G6" s="15"/>
    </row>
    <row r="7" spans="1:7" x14ac:dyDescent="0.25">
      <c r="A7" s="51" t="s">
        <v>5</v>
      </c>
      <c r="B7" s="51"/>
      <c r="C7" s="51"/>
      <c r="D7" s="51"/>
      <c r="E7" s="51"/>
      <c r="F7" s="51"/>
      <c r="G7" s="15"/>
    </row>
    <row r="8" spans="1:7" ht="19.5" customHeight="1" x14ac:dyDescent="0.25">
      <c r="A8" s="6">
        <v>1</v>
      </c>
      <c r="B8" s="6" t="s">
        <v>73</v>
      </c>
      <c r="C8" s="17" t="s">
        <v>40</v>
      </c>
      <c r="D8" s="6">
        <v>7200</v>
      </c>
      <c r="E8" s="6">
        <v>25</v>
      </c>
      <c r="F8" s="8">
        <f>D8*25/12</f>
        <v>15000</v>
      </c>
      <c r="G8" s="15"/>
    </row>
    <row r="9" spans="1:7" ht="19.5" customHeight="1" x14ac:dyDescent="0.25">
      <c r="A9" s="6">
        <v>2</v>
      </c>
      <c r="B9" s="6" t="s">
        <v>74</v>
      </c>
      <c r="C9" s="6" t="s">
        <v>39</v>
      </c>
      <c r="D9" s="6">
        <v>6000</v>
      </c>
      <c r="E9" s="6">
        <v>36</v>
      </c>
      <c r="F9" s="8">
        <v>18000</v>
      </c>
      <c r="G9" s="15"/>
    </row>
    <row r="10" spans="1:7" ht="19.5" customHeight="1" x14ac:dyDescent="0.25">
      <c r="A10" s="6">
        <v>3</v>
      </c>
      <c r="B10" s="6" t="s">
        <v>75</v>
      </c>
      <c r="C10" s="6" t="s">
        <v>42</v>
      </c>
      <c r="D10" s="6">
        <v>6972</v>
      </c>
      <c r="E10" s="6">
        <v>15</v>
      </c>
      <c r="F10" s="8">
        <f>D10*E10/12</f>
        <v>8715</v>
      </c>
      <c r="G10" s="15" t="s">
        <v>29</v>
      </c>
    </row>
    <row r="11" spans="1:7" ht="19.5" customHeight="1" x14ac:dyDescent="0.25">
      <c r="A11" s="6">
        <v>4</v>
      </c>
      <c r="B11" s="6" t="s">
        <v>76</v>
      </c>
      <c r="C11" s="6" t="s">
        <v>43</v>
      </c>
      <c r="D11" s="6">
        <v>1100</v>
      </c>
      <c r="E11" s="6">
        <v>1</v>
      </c>
      <c r="F11" s="8">
        <v>1100</v>
      </c>
      <c r="G11" s="15"/>
    </row>
    <row r="12" spans="1:7" ht="19.5" customHeight="1" x14ac:dyDescent="0.25">
      <c r="A12" s="6">
        <v>5</v>
      </c>
      <c r="B12" s="6" t="s">
        <v>77</v>
      </c>
      <c r="C12" s="6" t="s">
        <v>41</v>
      </c>
      <c r="D12" s="6">
        <v>5519.01</v>
      </c>
      <c r="E12" s="6">
        <v>12.1</v>
      </c>
      <c r="F12" s="8">
        <v>5565</v>
      </c>
      <c r="G12" s="15" t="s">
        <v>28</v>
      </c>
    </row>
    <row r="13" spans="1:7" ht="19.5" customHeight="1" x14ac:dyDescent="0.25">
      <c r="A13" s="6">
        <v>6</v>
      </c>
      <c r="B13" s="12" t="s">
        <v>78</v>
      </c>
      <c r="C13" s="6" t="s">
        <v>59</v>
      </c>
      <c r="D13" s="6">
        <v>6000</v>
      </c>
      <c r="E13" s="6">
        <v>1</v>
      </c>
      <c r="F13" s="8">
        <v>5000</v>
      </c>
      <c r="G13" s="20" t="s">
        <v>61</v>
      </c>
    </row>
    <row r="14" spans="1:7" ht="19.5" customHeight="1" x14ac:dyDescent="0.25">
      <c r="A14" s="6">
        <v>7</v>
      </c>
      <c r="B14" s="12" t="s">
        <v>78</v>
      </c>
      <c r="C14" s="6" t="s">
        <v>60</v>
      </c>
      <c r="D14" s="6">
        <v>6000</v>
      </c>
      <c r="E14" s="6">
        <v>1</v>
      </c>
      <c r="F14" s="8">
        <v>5000</v>
      </c>
      <c r="G14" s="20" t="s">
        <v>62</v>
      </c>
    </row>
    <row r="15" spans="1:7" ht="19.5" customHeight="1" x14ac:dyDescent="0.25">
      <c r="A15" s="6">
        <v>8</v>
      </c>
      <c r="B15" s="12" t="s">
        <v>79</v>
      </c>
      <c r="C15" s="6" t="s">
        <v>68</v>
      </c>
      <c r="D15" s="6">
        <v>6000</v>
      </c>
      <c r="E15" s="6">
        <v>1</v>
      </c>
      <c r="F15" s="21">
        <v>6000</v>
      </c>
      <c r="G15" s="20" t="s">
        <v>62</v>
      </c>
    </row>
    <row r="16" spans="1:7" x14ac:dyDescent="0.25">
      <c r="A16" s="51" t="s">
        <v>6</v>
      </c>
      <c r="B16" s="51"/>
      <c r="C16" s="51"/>
      <c r="D16" s="51"/>
      <c r="E16" s="51"/>
      <c r="F16" s="51"/>
      <c r="G16" s="15"/>
    </row>
    <row r="17" spans="1:7" ht="19.5" customHeight="1" x14ac:dyDescent="0.25">
      <c r="A17" s="6">
        <v>1</v>
      </c>
      <c r="B17" s="6" t="s">
        <v>80</v>
      </c>
      <c r="C17" s="6" t="s">
        <v>7</v>
      </c>
      <c r="D17" s="10" t="s">
        <v>8</v>
      </c>
      <c r="E17" s="6"/>
      <c r="F17" s="8">
        <v>5000</v>
      </c>
      <c r="G17" s="15"/>
    </row>
    <row r="18" spans="1:7" ht="19.5" customHeight="1" x14ac:dyDescent="0.25">
      <c r="A18" s="6">
        <v>2</v>
      </c>
      <c r="B18" s="10" t="s">
        <v>34</v>
      </c>
      <c r="C18" s="10" t="s">
        <v>69</v>
      </c>
      <c r="D18" s="14">
        <v>5000</v>
      </c>
      <c r="E18" s="6">
        <v>1</v>
      </c>
      <c r="F18" s="8">
        <v>5000</v>
      </c>
      <c r="G18" s="15"/>
    </row>
    <row r="19" spans="1:7" ht="19.5" customHeight="1" x14ac:dyDescent="0.4">
      <c r="A19" s="6">
        <v>3</v>
      </c>
      <c r="B19" s="10" t="s">
        <v>36</v>
      </c>
      <c r="C19" s="10" t="s">
        <v>37</v>
      </c>
      <c r="D19" s="14">
        <v>2000</v>
      </c>
      <c r="E19" s="6">
        <v>1</v>
      </c>
      <c r="F19" s="8">
        <v>4000</v>
      </c>
      <c r="G19" s="22" t="s">
        <v>38</v>
      </c>
    </row>
    <row r="20" spans="1:7" ht="19.5" customHeight="1" x14ac:dyDescent="0.25">
      <c r="A20" s="6">
        <v>4</v>
      </c>
      <c r="B20" s="10" t="s">
        <v>70</v>
      </c>
      <c r="C20" s="10"/>
      <c r="D20" s="13">
        <v>1500</v>
      </c>
      <c r="E20" s="6">
        <v>1</v>
      </c>
      <c r="F20" s="8">
        <v>4000</v>
      </c>
      <c r="G20" s="15"/>
    </row>
    <row r="21" spans="1:7" ht="19.5" customHeight="1" x14ac:dyDescent="0.25">
      <c r="A21" s="6">
        <v>5</v>
      </c>
      <c r="B21" s="10" t="s">
        <v>24</v>
      </c>
      <c r="C21" s="10" t="s">
        <v>25</v>
      </c>
      <c r="D21" s="10">
        <v>1500</v>
      </c>
      <c r="E21" s="6">
        <v>1</v>
      </c>
      <c r="F21" s="8">
        <v>1500</v>
      </c>
      <c r="G21" s="15"/>
    </row>
    <row r="22" spans="1:7" s="9" customFormat="1" ht="19.5" customHeight="1" x14ac:dyDescent="0.35">
      <c r="A22" s="3">
        <v>6</v>
      </c>
      <c r="B22" s="4" t="s">
        <v>32</v>
      </c>
      <c r="C22" s="4"/>
      <c r="D22" s="4">
        <v>10000</v>
      </c>
      <c r="E22" s="3">
        <v>1</v>
      </c>
      <c r="F22" s="5">
        <v>10000</v>
      </c>
      <c r="G22" s="23" t="s">
        <v>21</v>
      </c>
    </row>
    <row r="23" spans="1:7" x14ac:dyDescent="0.25">
      <c r="A23" s="52" t="s">
        <v>81</v>
      </c>
      <c r="B23" s="53"/>
      <c r="C23" s="53"/>
      <c r="D23" s="53"/>
      <c r="E23" s="53"/>
      <c r="F23" s="54"/>
      <c r="G23" s="15"/>
    </row>
    <row r="24" spans="1:7" x14ac:dyDescent="0.25">
      <c r="A24" s="3">
        <v>1</v>
      </c>
      <c r="B24" s="6" t="s">
        <v>9</v>
      </c>
      <c r="C24" s="11">
        <v>72</v>
      </c>
      <c r="D24" s="6">
        <v>600</v>
      </c>
      <c r="E24" s="6">
        <v>2.36</v>
      </c>
      <c r="F24" s="24">
        <f>D24*E24</f>
        <v>1416</v>
      </c>
      <c r="G24" s="15"/>
    </row>
    <row r="25" spans="1:7" ht="18.75" x14ac:dyDescent="0.3">
      <c r="A25" s="3">
        <f>A24+1</f>
        <v>2</v>
      </c>
      <c r="B25" s="6" t="s">
        <v>82</v>
      </c>
      <c r="C25" s="11" t="s">
        <v>33</v>
      </c>
      <c r="D25" s="6">
        <v>600</v>
      </c>
      <c r="E25" s="6">
        <v>1.2</v>
      </c>
      <c r="F25" s="24">
        <v>720</v>
      </c>
      <c r="G25" s="19" t="s">
        <v>44</v>
      </c>
    </row>
    <row r="26" spans="1:7" x14ac:dyDescent="0.25">
      <c r="A26" s="3">
        <f>A25+1</f>
        <v>3</v>
      </c>
      <c r="B26" s="6" t="s">
        <v>49</v>
      </c>
      <c r="C26" s="11">
        <v>73</v>
      </c>
      <c r="D26" s="6">
        <v>600</v>
      </c>
      <c r="E26" s="6">
        <v>3</v>
      </c>
      <c r="F26" s="24">
        <f>D26*E26</f>
        <v>1800</v>
      </c>
      <c r="G26" s="20"/>
    </row>
    <row r="27" spans="1:7" x14ac:dyDescent="0.25">
      <c r="A27" s="6">
        <f>A26+1</f>
        <v>4</v>
      </c>
      <c r="B27" s="6" t="s">
        <v>83</v>
      </c>
      <c r="C27" s="11" t="s">
        <v>65</v>
      </c>
      <c r="D27" s="6">
        <v>600</v>
      </c>
      <c r="E27" s="6">
        <v>9.69</v>
      </c>
      <c r="F27" s="24">
        <v>5814</v>
      </c>
      <c r="G27" s="20" t="s">
        <v>46</v>
      </c>
    </row>
    <row r="28" spans="1:7" x14ac:dyDescent="0.25">
      <c r="A28" s="6">
        <f t="shared" ref="A28:A44" si="0">A27+1</f>
        <v>5</v>
      </c>
      <c r="B28" s="6" t="s">
        <v>26</v>
      </c>
      <c r="C28" s="11" t="s">
        <v>27</v>
      </c>
      <c r="D28" s="6">
        <v>600</v>
      </c>
      <c r="E28" s="6">
        <v>10.8</v>
      </c>
      <c r="F28" s="24">
        <v>6480</v>
      </c>
      <c r="G28" s="15"/>
    </row>
    <row r="29" spans="1:7" x14ac:dyDescent="0.25">
      <c r="A29" s="6">
        <f t="shared" si="0"/>
        <v>6</v>
      </c>
      <c r="B29" s="6" t="s">
        <v>50</v>
      </c>
      <c r="C29" s="11">
        <v>74</v>
      </c>
      <c r="D29" s="6">
        <v>600</v>
      </c>
      <c r="E29" s="6">
        <v>2.4</v>
      </c>
      <c r="F29" s="24">
        <f>D29*E29</f>
        <v>1440</v>
      </c>
      <c r="G29" s="15"/>
    </row>
    <row r="30" spans="1:7" x14ac:dyDescent="0.25">
      <c r="A30" s="6">
        <f t="shared" si="0"/>
        <v>7</v>
      </c>
      <c r="B30" s="6" t="s">
        <v>51</v>
      </c>
      <c r="C30" s="11">
        <v>75</v>
      </c>
      <c r="D30" s="6">
        <v>600</v>
      </c>
      <c r="E30" s="6">
        <v>7.2</v>
      </c>
      <c r="F30" s="24">
        <f>D30*E30</f>
        <v>4320</v>
      </c>
      <c r="G30" s="15"/>
    </row>
    <row r="31" spans="1:7" ht="18.75" x14ac:dyDescent="0.3">
      <c r="A31" s="6">
        <f t="shared" si="0"/>
        <v>8</v>
      </c>
      <c r="B31" s="6" t="s">
        <v>52</v>
      </c>
      <c r="C31" s="6" t="s">
        <v>10</v>
      </c>
      <c r="D31" s="6">
        <v>600</v>
      </c>
      <c r="E31" s="6">
        <v>2.5</v>
      </c>
      <c r="F31" s="24">
        <v>1500</v>
      </c>
      <c r="G31" s="19" t="s">
        <v>48</v>
      </c>
    </row>
    <row r="32" spans="1:7" ht="18.75" x14ac:dyDescent="0.3">
      <c r="A32" s="6">
        <f t="shared" si="0"/>
        <v>9</v>
      </c>
      <c r="B32" s="6" t="s">
        <v>53</v>
      </c>
      <c r="C32" s="6" t="s">
        <v>64</v>
      </c>
      <c r="D32" s="6">
        <v>600</v>
      </c>
      <c r="E32" s="6">
        <v>5.0999999999999996</v>
      </c>
      <c r="F32" s="24">
        <v>3060</v>
      </c>
      <c r="G32" s="19" t="s">
        <v>63</v>
      </c>
    </row>
    <row r="33" spans="1:7" x14ac:dyDescent="0.25">
      <c r="A33" s="6">
        <f t="shared" si="0"/>
        <v>10</v>
      </c>
      <c r="B33" s="6" t="s">
        <v>54</v>
      </c>
      <c r="C33" s="6" t="s">
        <v>13</v>
      </c>
      <c r="D33" s="6">
        <v>600</v>
      </c>
      <c r="E33" s="6">
        <v>5</v>
      </c>
      <c r="F33" s="24">
        <f>D33*E33</f>
        <v>3000</v>
      </c>
      <c r="G33" s="15"/>
    </row>
    <row r="34" spans="1:7" x14ac:dyDescent="0.25">
      <c r="A34" s="6">
        <f t="shared" si="0"/>
        <v>11</v>
      </c>
      <c r="B34" s="6" t="s">
        <v>55</v>
      </c>
      <c r="C34" s="6" t="s">
        <v>21</v>
      </c>
      <c r="D34" s="6">
        <v>600</v>
      </c>
      <c r="E34" s="6">
        <v>3</v>
      </c>
      <c r="F34" s="24"/>
      <c r="G34" s="15"/>
    </row>
    <row r="35" spans="1:7" ht="18.75" x14ac:dyDescent="0.3">
      <c r="A35" s="6">
        <f t="shared" si="0"/>
        <v>12</v>
      </c>
      <c r="B35" s="6" t="s">
        <v>56</v>
      </c>
      <c r="C35" s="6" t="s">
        <v>12</v>
      </c>
      <c r="D35" s="6">
        <v>600</v>
      </c>
      <c r="E35" s="6">
        <v>1.5</v>
      </c>
      <c r="F35" s="24">
        <f>D35*E35</f>
        <v>900</v>
      </c>
      <c r="G35" s="19" t="s">
        <v>47</v>
      </c>
    </row>
    <row r="36" spans="1:7" x14ac:dyDescent="0.25">
      <c r="A36" s="6">
        <f t="shared" si="0"/>
        <v>13</v>
      </c>
      <c r="B36" s="6" t="s">
        <v>57</v>
      </c>
      <c r="C36" s="6" t="s">
        <v>11</v>
      </c>
      <c r="D36" s="6">
        <v>600</v>
      </c>
      <c r="E36" s="6">
        <v>3</v>
      </c>
      <c r="F36" s="24">
        <f>D36*E36</f>
        <v>1800</v>
      </c>
      <c r="G36" s="15"/>
    </row>
    <row r="37" spans="1:7" x14ac:dyDescent="0.25">
      <c r="A37" s="6">
        <f t="shared" si="0"/>
        <v>14</v>
      </c>
      <c r="B37" s="6" t="s">
        <v>58</v>
      </c>
      <c r="C37" s="6" t="s">
        <v>72</v>
      </c>
      <c r="D37" s="6">
        <v>600</v>
      </c>
      <c r="E37" s="6">
        <v>5</v>
      </c>
      <c r="F37" s="24">
        <v>3000</v>
      </c>
      <c r="G37" s="15"/>
    </row>
    <row r="38" spans="1:7" x14ac:dyDescent="0.25">
      <c r="A38" s="6">
        <f t="shared" si="0"/>
        <v>15</v>
      </c>
      <c r="B38" s="6" t="s">
        <v>18</v>
      </c>
      <c r="C38" s="6" t="s">
        <v>16</v>
      </c>
      <c r="D38" s="6">
        <v>600</v>
      </c>
      <c r="E38" s="6">
        <v>9</v>
      </c>
      <c r="F38" s="24">
        <f>D38*E38</f>
        <v>5400</v>
      </c>
      <c r="G38" s="15"/>
    </row>
    <row r="39" spans="1:7" x14ac:dyDescent="0.25">
      <c r="A39" s="6">
        <f t="shared" si="0"/>
        <v>16</v>
      </c>
      <c r="B39" s="6" t="s">
        <v>84</v>
      </c>
      <c r="C39" s="6" t="s">
        <v>17</v>
      </c>
      <c r="D39" s="6">
        <v>600</v>
      </c>
      <c r="E39" s="6">
        <v>1.7</v>
      </c>
      <c r="F39" s="24">
        <v>1020</v>
      </c>
      <c r="G39" s="15"/>
    </row>
    <row r="40" spans="1:7" x14ac:dyDescent="0.25">
      <c r="A40" s="6">
        <f t="shared" si="0"/>
        <v>17</v>
      </c>
      <c r="B40" s="6" t="s">
        <v>31</v>
      </c>
      <c r="C40" s="6" t="s">
        <v>30</v>
      </c>
      <c r="D40" s="6">
        <v>600</v>
      </c>
      <c r="E40" s="6">
        <v>2.1</v>
      </c>
      <c r="F40" s="24">
        <v>1260</v>
      </c>
      <c r="G40" s="15"/>
    </row>
    <row r="41" spans="1:7" x14ac:dyDescent="0.25">
      <c r="A41" s="6">
        <f t="shared" si="0"/>
        <v>18</v>
      </c>
      <c r="B41" s="6" t="s">
        <v>15</v>
      </c>
      <c r="C41" s="6" t="s">
        <v>21</v>
      </c>
      <c r="D41" s="6"/>
      <c r="E41" s="6"/>
      <c r="F41" s="25"/>
      <c r="G41" s="15"/>
    </row>
    <row r="42" spans="1:7" x14ac:dyDescent="0.25">
      <c r="A42" s="6">
        <f t="shared" si="0"/>
        <v>19</v>
      </c>
      <c r="B42" s="6" t="s">
        <v>20</v>
      </c>
      <c r="C42" s="6" t="s">
        <v>19</v>
      </c>
      <c r="D42" s="6">
        <v>600</v>
      </c>
      <c r="E42" s="6">
        <v>6.6</v>
      </c>
      <c r="F42" s="25">
        <f>D42*E42</f>
        <v>3960</v>
      </c>
      <c r="G42" s="15"/>
    </row>
    <row r="43" spans="1:7" ht="21" x14ac:dyDescent="0.35">
      <c r="A43" s="6">
        <f t="shared" si="0"/>
        <v>20</v>
      </c>
      <c r="B43" s="6" t="s">
        <v>71</v>
      </c>
      <c r="C43" s="6" t="s">
        <v>22</v>
      </c>
      <c r="D43" s="55" t="s">
        <v>23</v>
      </c>
      <c r="E43" s="56"/>
      <c r="F43" s="26">
        <v>50000</v>
      </c>
      <c r="G43" s="18" t="s">
        <v>35</v>
      </c>
    </row>
    <row r="44" spans="1:7" ht="18.75" x14ac:dyDescent="0.3">
      <c r="A44" s="6">
        <f t="shared" si="0"/>
        <v>21</v>
      </c>
      <c r="B44" s="6" t="s">
        <v>66</v>
      </c>
      <c r="C44" s="6" t="s">
        <v>67</v>
      </c>
      <c r="D44" s="6">
        <v>600</v>
      </c>
      <c r="E44" s="6">
        <v>2.5</v>
      </c>
      <c r="F44" s="25">
        <v>1500</v>
      </c>
      <c r="G44" s="19" t="s">
        <v>45</v>
      </c>
    </row>
    <row r="45" spans="1:7" x14ac:dyDescent="0.25">
      <c r="A45" s="6"/>
      <c r="B45" s="6" t="s">
        <v>85</v>
      </c>
      <c r="C45" s="6"/>
      <c r="D45" s="6"/>
      <c r="E45" s="6"/>
      <c r="F45" s="24">
        <f>(SUM(F8:F15)+SUM(F17:F22)+SUM(F24:F44))*0.9</f>
        <v>173043</v>
      </c>
      <c r="G45" s="15"/>
    </row>
    <row r="46" spans="1:7" ht="5.25" customHeight="1" x14ac:dyDescent="0.25"/>
    <row r="47" spans="1:7" ht="40.5" customHeight="1" x14ac:dyDescent="0.25">
      <c r="A47" s="57" t="s">
        <v>96</v>
      </c>
      <c r="B47" s="57"/>
      <c r="C47" s="57"/>
      <c r="D47" s="57"/>
      <c r="E47" s="57"/>
    </row>
    <row r="48" spans="1:7" ht="5.25" customHeight="1" x14ac:dyDescent="0.25">
      <c r="A48"/>
      <c r="B48"/>
      <c r="C48"/>
      <c r="D48"/>
      <c r="E48" s="30"/>
    </row>
    <row r="49" spans="1:6" x14ac:dyDescent="0.25">
      <c r="A49" s="2" t="s">
        <v>90</v>
      </c>
      <c r="B49"/>
      <c r="C49"/>
      <c r="D49"/>
      <c r="E49" s="30"/>
    </row>
    <row r="50" spans="1:6" x14ac:dyDescent="0.25">
      <c r="A50" s="1" t="s">
        <v>0</v>
      </c>
      <c r="B50" s="44" t="s">
        <v>1</v>
      </c>
      <c r="C50" s="45"/>
      <c r="D50" s="45"/>
      <c r="E50" s="46"/>
      <c r="F50" s="31" t="s">
        <v>4</v>
      </c>
    </row>
    <row r="51" spans="1:6" x14ac:dyDescent="0.25">
      <c r="A51" s="1">
        <v>1</v>
      </c>
      <c r="B51" s="47" t="s">
        <v>95</v>
      </c>
      <c r="C51" s="48"/>
      <c r="D51" s="48"/>
      <c r="E51" s="49"/>
      <c r="F51" s="31">
        <v>62500</v>
      </c>
    </row>
    <row r="52" spans="1:6" x14ac:dyDescent="0.25">
      <c r="A52" s="1">
        <v>2</v>
      </c>
      <c r="B52" s="47" t="s">
        <v>91</v>
      </c>
      <c r="C52" s="48"/>
      <c r="D52" s="48"/>
      <c r="E52" s="49"/>
      <c r="F52" s="31">
        <v>1000</v>
      </c>
    </row>
    <row r="53" spans="1:6" ht="15.75" thickBot="1" x14ac:dyDescent="0.3">
      <c r="A53" s="1">
        <v>3</v>
      </c>
      <c r="B53" s="47" t="s">
        <v>92</v>
      </c>
      <c r="C53" s="48"/>
      <c r="D53" s="48"/>
      <c r="E53" s="49"/>
      <c r="F53" s="31">
        <f>35000*1.202</f>
        <v>42070</v>
      </c>
    </row>
    <row r="54" spans="1:6" ht="15.75" thickBot="1" x14ac:dyDescent="0.3">
      <c r="A54" s="32"/>
      <c r="B54" s="33" t="s">
        <v>85</v>
      </c>
      <c r="C54" s="33"/>
      <c r="D54" s="33"/>
      <c r="E54" s="34"/>
      <c r="F54" s="34">
        <f>SUM(F51:F53)</f>
        <v>105570</v>
      </c>
    </row>
    <row r="55" spans="1:6" x14ac:dyDescent="0.25">
      <c r="A55"/>
      <c r="B55"/>
      <c r="C55"/>
      <c r="D55"/>
      <c r="E55" s="30"/>
    </row>
    <row r="56" spans="1:6" ht="30" x14ac:dyDescent="0.25">
      <c r="A56"/>
      <c r="B56" s="35" t="s">
        <v>97</v>
      </c>
      <c r="C56" s="35"/>
      <c r="D56"/>
      <c r="E56"/>
      <c r="F56" s="30">
        <f>(F45-F54)*12</f>
        <v>809676</v>
      </c>
    </row>
    <row r="57" spans="1:6" ht="33.75" customHeight="1" x14ac:dyDescent="0.25">
      <c r="A57"/>
      <c r="B57" s="35" t="s">
        <v>101</v>
      </c>
      <c r="C57"/>
      <c r="D57"/>
      <c r="E57" s="30"/>
      <c r="F57" s="43">
        <v>389543.92</v>
      </c>
    </row>
    <row r="58" spans="1:6" ht="18" x14ac:dyDescent="0.4">
      <c r="A58" s="2" t="s">
        <v>98</v>
      </c>
      <c r="B58"/>
      <c r="C58"/>
      <c r="D58"/>
      <c r="E58" s="36"/>
    </row>
    <row r="59" spans="1:6" x14ac:dyDescent="0.25">
      <c r="A59" s="37" t="s">
        <v>0</v>
      </c>
      <c r="B59" s="37" t="s">
        <v>93</v>
      </c>
      <c r="C59" s="37"/>
      <c r="D59" s="37"/>
      <c r="E59" s="37"/>
      <c r="F59" s="38" t="s">
        <v>4</v>
      </c>
    </row>
    <row r="60" spans="1:6" x14ac:dyDescent="0.25">
      <c r="A60" s="1">
        <v>1</v>
      </c>
      <c r="B60" s="39" t="s">
        <v>94</v>
      </c>
      <c r="C60" s="39"/>
      <c r="D60" s="1"/>
      <c r="E60" s="1"/>
      <c r="F60" s="31">
        <v>955556</v>
      </c>
    </row>
    <row r="61" spans="1:6" x14ac:dyDescent="0.25">
      <c r="A61" s="1">
        <v>2</v>
      </c>
      <c r="B61" s="39" t="s">
        <v>99</v>
      </c>
      <c r="C61" s="39"/>
      <c r="D61" s="1"/>
      <c r="E61" s="1"/>
      <c r="F61" s="31">
        <f>15000+15000+10000*6*1.202</f>
        <v>102120</v>
      </c>
    </row>
    <row r="62" spans="1:6" ht="15.75" thickBot="1" x14ac:dyDescent="0.3">
      <c r="A62" s="40">
        <v>3</v>
      </c>
      <c r="B62" s="41" t="s">
        <v>100</v>
      </c>
      <c r="C62" s="41"/>
      <c r="D62" s="40"/>
      <c r="E62" s="40"/>
      <c r="F62" s="42">
        <v>120000</v>
      </c>
    </row>
    <row r="63" spans="1:6" ht="15.75" thickBot="1" x14ac:dyDescent="0.3">
      <c r="A63" s="32"/>
      <c r="B63" s="33" t="s">
        <v>85</v>
      </c>
      <c r="C63" s="33"/>
      <c r="D63" s="33"/>
      <c r="E63" s="33"/>
      <c r="F63" s="34">
        <f>SUM(F60:F62)</f>
        <v>1177676</v>
      </c>
    </row>
  </sheetData>
  <mergeCells count="11">
    <mergeCell ref="A47:E47"/>
    <mergeCell ref="B50:E50"/>
    <mergeCell ref="B51:E51"/>
    <mergeCell ref="B52:E52"/>
    <mergeCell ref="B53:E53"/>
    <mergeCell ref="A3:E3"/>
    <mergeCell ref="A4:E4"/>
    <mergeCell ref="A7:F7"/>
    <mergeCell ref="A16:F16"/>
    <mergeCell ref="A23:F23"/>
    <mergeCell ref="D43:E43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2018-09-26T02:31:51Z</dcterms:modified>
</cp:coreProperties>
</file>